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45" windowWidth="15600" windowHeight="7260" tabRatio="590"/>
  </bookViews>
  <sheets>
    <sheet name="CABINA CACERES 2017" sheetId="4" r:id="rId1"/>
    <sheet name="ESTADISTICA" sheetId="14" r:id="rId2"/>
  </sheets>
  <calcPr calcId="144525"/>
</workbook>
</file>

<file path=xl/calcChain.xml><?xml version="1.0" encoding="utf-8"?>
<calcChain xmlns="http://schemas.openxmlformats.org/spreadsheetml/2006/main">
  <c r="W144" i="4" l="1"/>
  <c r="X144" i="4"/>
  <c r="O171" i="4" l="1"/>
  <c r="P171" i="4"/>
  <c r="Q171" i="4"/>
  <c r="R171" i="4"/>
  <c r="S171" i="4"/>
  <c r="T171" i="4"/>
  <c r="U171" i="4"/>
  <c r="V171" i="4"/>
  <c r="Y171" i="4"/>
  <c r="AA171" i="4"/>
  <c r="AB171" i="4"/>
  <c r="N171" i="4"/>
  <c r="AI145" i="4"/>
  <c r="AI144" i="4"/>
  <c r="J28" i="14" l="1"/>
  <c r="J27" i="14"/>
  <c r="AD141" i="4"/>
  <c r="W146" i="4" l="1"/>
  <c r="K130" i="4"/>
  <c r="AD49" i="4" l="1"/>
  <c r="AD50" i="4"/>
  <c r="AD51" i="4"/>
  <c r="AD52" i="4"/>
  <c r="AD96" i="4"/>
  <c r="AD97" i="4"/>
  <c r="AD98" i="4"/>
  <c r="AD99" i="4"/>
  <c r="AD80" i="4"/>
  <c r="AD81" i="4"/>
  <c r="AD88" i="4"/>
  <c r="AD89" i="4"/>
  <c r="AD90" i="4"/>
  <c r="AD109" i="4"/>
  <c r="AD110" i="4"/>
  <c r="AD111" i="4"/>
  <c r="AD112" i="4"/>
  <c r="AD128" i="4"/>
  <c r="AD129" i="4"/>
  <c r="AD130" i="4"/>
  <c r="AD131" i="4"/>
  <c r="AD132" i="4"/>
  <c r="AD133" i="4"/>
  <c r="AD134" i="4"/>
  <c r="AD135" i="4"/>
  <c r="AD123" i="4"/>
  <c r="AD124" i="4"/>
  <c r="AD125" i="4"/>
  <c r="AD126" i="4"/>
  <c r="AD127" i="4"/>
  <c r="W108" i="4"/>
  <c r="X108" i="4"/>
  <c r="W109" i="4"/>
  <c r="Z109" i="4" s="1"/>
  <c r="X109" i="4"/>
  <c r="W110" i="4"/>
  <c r="Z110" i="4" s="1"/>
  <c r="X110" i="4"/>
  <c r="W111" i="4"/>
  <c r="Z111" i="4" s="1"/>
  <c r="X111" i="4"/>
  <c r="W112" i="4"/>
  <c r="Z112" i="4" s="1"/>
  <c r="X112" i="4"/>
  <c r="W113" i="4"/>
  <c r="Z113" i="4" s="1"/>
  <c r="X113" i="4"/>
  <c r="W114" i="4"/>
  <c r="Z114" i="4" s="1"/>
  <c r="X114" i="4"/>
  <c r="W115" i="4"/>
  <c r="Z115" i="4" s="1"/>
  <c r="X115" i="4"/>
  <c r="W116" i="4"/>
  <c r="Z116" i="4" s="1"/>
  <c r="X116" i="4"/>
  <c r="W117" i="4"/>
  <c r="Z117" i="4" s="1"/>
  <c r="X117" i="4"/>
  <c r="W118" i="4"/>
  <c r="Z118" i="4" s="1"/>
  <c r="X118" i="4"/>
  <c r="W119" i="4"/>
  <c r="Z119" i="4" s="1"/>
  <c r="X119" i="4"/>
  <c r="W120" i="4"/>
  <c r="Z120" i="4" s="1"/>
  <c r="X120" i="4"/>
  <c r="W121" i="4"/>
  <c r="Z121" i="4" s="1"/>
  <c r="X121" i="4"/>
  <c r="W122" i="4"/>
  <c r="Z122" i="4" s="1"/>
  <c r="X122" i="4"/>
  <c r="W123" i="4"/>
  <c r="Z123" i="4" s="1"/>
  <c r="X123" i="4"/>
  <c r="W124" i="4"/>
  <c r="Z124" i="4" s="1"/>
  <c r="X124" i="4"/>
  <c r="W125" i="4"/>
  <c r="Z125" i="4" s="1"/>
  <c r="X125" i="4"/>
  <c r="W126" i="4"/>
  <c r="Z126" i="4" s="1"/>
  <c r="X126" i="4"/>
  <c r="W127" i="4"/>
  <c r="Z127" i="4" s="1"/>
  <c r="X127" i="4"/>
  <c r="W128" i="4"/>
  <c r="Z128" i="4" s="1"/>
  <c r="X128" i="4"/>
  <c r="W129" i="4"/>
  <c r="Z129" i="4" s="1"/>
  <c r="X129" i="4"/>
  <c r="W130" i="4"/>
  <c r="X130" i="4"/>
  <c r="W131" i="4"/>
  <c r="Z131" i="4" s="1"/>
  <c r="X131" i="4"/>
  <c r="W132" i="4"/>
  <c r="Z132" i="4" s="1"/>
  <c r="X132" i="4"/>
  <c r="W133" i="4"/>
  <c r="Z133" i="4" s="1"/>
  <c r="X133" i="4"/>
  <c r="W134" i="4"/>
  <c r="Z134" i="4" s="1"/>
  <c r="X134" i="4"/>
  <c r="W135" i="4"/>
  <c r="Z135" i="4" s="1"/>
  <c r="X135" i="4"/>
  <c r="X107" i="4"/>
  <c r="W107" i="4"/>
  <c r="X106" i="4"/>
  <c r="W106" i="4"/>
  <c r="Z106" i="4" s="1"/>
  <c r="Z107" i="4"/>
  <c r="Z108" i="4"/>
  <c r="W82" i="4"/>
  <c r="Z82" i="4" s="1"/>
  <c r="X82" i="4"/>
  <c r="W83" i="4"/>
  <c r="Z83" i="4" s="1"/>
  <c r="X83" i="4"/>
  <c r="W84" i="4"/>
  <c r="Z84" i="4" s="1"/>
  <c r="X84" i="4"/>
  <c r="W85" i="4"/>
  <c r="Z85" i="4" s="1"/>
  <c r="X85" i="4"/>
  <c r="W86" i="4"/>
  <c r="Z86" i="4" s="1"/>
  <c r="X86" i="4"/>
  <c r="W87" i="4"/>
  <c r="Z87" i="4" s="1"/>
  <c r="X87" i="4"/>
  <c r="W88" i="4"/>
  <c r="Z88" i="4" s="1"/>
  <c r="X88" i="4"/>
  <c r="W89" i="4"/>
  <c r="Z89" i="4" s="1"/>
  <c r="X89" i="4"/>
  <c r="W90" i="4"/>
  <c r="Z90" i="4" s="1"/>
  <c r="X90" i="4"/>
  <c r="W91" i="4"/>
  <c r="Z91" i="4" s="1"/>
  <c r="X91" i="4"/>
  <c r="W92" i="4"/>
  <c r="Z92" i="4" s="1"/>
  <c r="X92" i="4"/>
  <c r="W93" i="4"/>
  <c r="Z93" i="4" s="1"/>
  <c r="X93" i="4"/>
  <c r="W94" i="4"/>
  <c r="Z94" i="4" s="1"/>
  <c r="X94" i="4"/>
  <c r="W95" i="4"/>
  <c r="Z95" i="4" s="1"/>
  <c r="X95" i="4"/>
  <c r="W96" i="4"/>
  <c r="Z96" i="4" s="1"/>
  <c r="X96" i="4"/>
  <c r="W97" i="4"/>
  <c r="Z97" i="4" s="1"/>
  <c r="X97" i="4"/>
  <c r="W98" i="4"/>
  <c r="Z98" i="4" s="1"/>
  <c r="X98" i="4"/>
  <c r="W99" i="4"/>
  <c r="Z99" i="4" s="1"/>
  <c r="X99" i="4"/>
  <c r="W100" i="4"/>
  <c r="Z100" i="4" s="1"/>
  <c r="X100" i="4"/>
  <c r="W101" i="4"/>
  <c r="Z101" i="4" s="1"/>
  <c r="X101" i="4"/>
  <c r="W102" i="4"/>
  <c r="Z102" i="4" s="1"/>
  <c r="X102" i="4"/>
  <c r="X81" i="4"/>
  <c r="W81" i="4"/>
  <c r="Z81" i="4" s="1"/>
  <c r="X80" i="4"/>
  <c r="Z80" i="4" s="1"/>
  <c r="W80" i="4"/>
  <c r="X79" i="4"/>
  <c r="W79" i="4"/>
  <c r="Z79" i="4" s="1"/>
  <c r="X78" i="4"/>
  <c r="Z78" i="4" s="1"/>
  <c r="W78" i="4"/>
  <c r="X77" i="4"/>
  <c r="W77" i="4"/>
  <c r="Z77" i="4" s="1"/>
  <c r="X76" i="4"/>
  <c r="Z76" i="4" s="1"/>
  <c r="W76" i="4"/>
  <c r="X75" i="4"/>
  <c r="W75" i="4"/>
  <c r="Z75" i="4" s="1"/>
  <c r="X74" i="4"/>
  <c r="Z74" i="4" s="1"/>
  <c r="W74" i="4"/>
  <c r="X73" i="4"/>
  <c r="W73" i="4"/>
  <c r="Z73" i="4" s="1"/>
  <c r="X72" i="4"/>
  <c r="W72" i="4"/>
  <c r="W46" i="4"/>
  <c r="Z46" i="4" s="1"/>
  <c r="X46" i="4"/>
  <c r="W47" i="4"/>
  <c r="X47" i="4"/>
  <c r="W48" i="4"/>
  <c r="X48" i="4"/>
  <c r="W49" i="4"/>
  <c r="X49" i="4"/>
  <c r="W50" i="4"/>
  <c r="Z50" i="4" s="1"/>
  <c r="X50" i="4"/>
  <c r="W51" i="4"/>
  <c r="X51" i="4"/>
  <c r="W52" i="4"/>
  <c r="X52" i="4"/>
  <c r="W53" i="4"/>
  <c r="Z53" i="4" s="1"/>
  <c r="X53" i="4"/>
  <c r="W54" i="4"/>
  <c r="Z54" i="4" s="1"/>
  <c r="X54" i="4"/>
  <c r="W55" i="4"/>
  <c r="X55" i="4"/>
  <c r="W56" i="4"/>
  <c r="X56" i="4"/>
  <c r="W57" i="4"/>
  <c r="X57" i="4"/>
  <c r="W58" i="4"/>
  <c r="X58" i="4"/>
  <c r="W59" i="4"/>
  <c r="X59" i="4"/>
  <c r="W60" i="4"/>
  <c r="X60" i="4"/>
  <c r="W61" i="4"/>
  <c r="Z61" i="4" s="1"/>
  <c r="X61" i="4"/>
  <c r="W62" i="4"/>
  <c r="Z62" i="4" s="1"/>
  <c r="X62" i="4"/>
  <c r="W63" i="4"/>
  <c r="X63" i="4"/>
  <c r="W64" i="4"/>
  <c r="X64" i="4"/>
  <c r="W65" i="4"/>
  <c r="X65" i="4"/>
  <c r="W66" i="4"/>
  <c r="X66" i="4"/>
  <c r="W67" i="4"/>
  <c r="X67" i="4"/>
  <c r="W68" i="4"/>
  <c r="X68" i="4"/>
  <c r="X45" i="4"/>
  <c r="Z45" i="4" s="1"/>
  <c r="W45" i="4"/>
  <c r="X44" i="4"/>
  <c r="W44" i="4"/>
  <c r="X43" i="4"/>
  <c r="W43" i="4"/>
  <c r="X42" i="4"/>
  <c r="Z42" i="4" s="1"/>
  <c r="W42" i="4"/>
  <c r="X41" i="4"/>
  <c r="W41" i="4"/>
  <c r="Z43" i="4"/>
  <c r="Z49" i="4"/>
  <c r="Z57" i="4"/>
  <c r="Z65" i="4"/>
  <c r="Z44" i="4"/>
  <c r="Z58" i="4"/>
  <c r="Z66" i="4"/>
  <c r="Z28" i="4"/>
  <c r="Z35" i="4"/>
  <c r="AD8" i="4"/>
  <c r="AD9" i="4"/>
  <c r="AD10" i="4"/>
  <c r="AD11" i="4"/>
  <c r="AD12" i="4"/>
  <c r="AD13" i="4"/>
  <c r="AD14" i="4"/>
  <c r="AD15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F28" i="4" s="1"/>
  <c r="AG28" i="4" s="1"/>
  <c r="AD29" i="4"/>
  <c r="AD30" i="4"/>
  <c r="AD31" i="4"/>
  <c r="AD32" i="4"/>
  <c r="AD33" i="4"/>
  <c r="AD34" i="4"/>
  <c r="AD35" i="4"/>
  <c r="AD36" i="4"/>
  <c r="AD37" i="4"/>
  <c r="AD41" i="4"/>
  <c r="AD42" i="4"/>
  <c r="AD43" i="4"/>
  <c r="AD44" i="4"/>
  <c r="AD45" i="4"/>
  <c r="AD46" i="4"/>
  <c r="AD47" i="4"/>
  <c r="AD48" i="4"/>
  <c r="AD53" i="4"/>
  <c r="AD54" i="4"/>
  <c r="AD55" i="4"/>
  <c r="AD56" i="4"/>
  <c r="AD57" i="4"/>
  <c r="AD58" i="4"/>
  <c r="AD59" i="4"/>
  <c r="AD60" i="4"/>
  <c r="AD61" i="4"/>
  <c r="AD62" i="4"/>
  <c r="AD63" i="4"/>
  <c r="AD64" i="4"/>
  <c r="AD65" i="4"/>
  <c r="AD66" i="4"/>
  <c r="AD67" i="4"/>
  <c r="AD68" i="4"/>
  <c r="AD72" i="4"/>
  <c r="AD73" i="4"/>
  <c r="AD74" i="4"/>
  <c r="AD75" i="4"/>
  <c r="AD76" i="4"/>
  <c r="AD77" i="4"/>
  <c r="AD78" i="4"/>
  <c r="AD79" i="4"/>
  <c r="AD82" i="4"/>
  <c r="AD83" i="4"/>
  <c r="AD84" i="4"/>
  <c r="AD85" i="4"/>
  <c r="AD86" i="4"/>
  <c r="AD87" i="4"/>
  <c r="AD91" i="4"/>
  <c r="AD92" i="4"/>
  <c r="AD93" i="4"/>
  <c r="AD94" i="4"/>
  <c r="AD95" i="4"/>
  <c r="AD100" i="4"/>
  <c r="AD101" i="4"/>
  <c r="AD102" i="4"/>
  <c r="AD106" i="4"/>
  <c r="AD107" i="4"/>
  <c r="AD108" i="4"/>
  <c r="AD113" i="4"/>
  <c r="AD115" i="4"/>
  <c r="AD116" i="4"/>
  <c r="AD117" i="4"/>
  <c r="AD118" i="4"/>
  <c r="AD120" i="4"/>
  <c r="AD121" i="4"/>
  <c r="AD122" i="4"/>
  <c r="AD140" i="4"/>
  <c r="AD142" i="4"/>
  <c r="AD143" i="4"/>
  <c r="AD145" i="4"/>
  <c r="AD147" i="4"/>
  <c r="AD148" i="4"/>
  <c r="AD149" i="4"/>
  <c r="AD150" i="4"/>
  <c r="AD151" i="4"/>
  <c r="AD152" i="4"/>
  <c r="AD153" i="4"/>
  <c r="AD154" i="4"/>
  <c r="AD155" i="4"/>
  <c r="AD156" i="4"/>
  <c r="AD157" i="4"/>
  <c r="AD158" i="4"/>
  <c r="AD159" i="4"/>
  <c r="AD160" i="4"/>
  <c r="AD161" i="4"/>
  <c r="AD162" i="4"/>
  <c r="AD163" i="4"/>
  <c r="AD164" i="4"/>
  <c r="AD165" i="4"/>
  <c r="AD166" i="4"/>
  <c r="AD167" i="4"/>
  <c r="AD168" i="4"/>
  <c r="AD169" i="4"/>
  <c r="AD170" i="4"/>
  <c r="AH136" i="4"/>
  <c r="AH103" i="4"/>
  <c r="AH69" i="4"/>
  <c r="AH38" i="4"/>
  <c r="D136" i="4"/>
  <c r="E136" i="4"/>
  <c r="F136" i="4"/>
  <c r="G136" i="4"/>
  <c r="H136" i="4"/>
  <c r="I136" i="4"/>
  <c r="J136" i="4"/>
  <c r="K136" i="4"/>
  <c r="L136" i="4"/>
  <c r="M136" i="4"/>
  <c r="N136" i="4"/>
  <c r="O136" i="4"/>
  <c r="P136" i="4"/>
  <c r="Q136" i="4"/>
  <c r="R136" i="4"/>
  <c r="S136" i="4"/>
  <c r="T136" i="4"/>
  <c r="U136" i="4"/>
  <c r="V136" i="4"/>
  <c r="Y136" i="4"/>
  <c r="AA136" i="4"/>
  <c r="AB136" i="4"/>
  <c r="C136" i="4"/>
  <c r="V38" i="4"/>
  <c r="Y38" i="4"/>
  <c r="AA38" i="4"/>
  <c r="AB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C38" i="4"/>
  <c r="W166" i="4"/>
  <c r="X166" i="4"/>
  <c r="AC166" i="4"/>
  <c r="AE166" i="4"/>
  <c r="W167" i="4"/>
  <c r="X167" i="4"/>
  <c r="AC167" i="4"/>
  <c r="AE167" i="4"/>
  <c r="W168" i="4"/>
  <c r="X168" i="4"/>
  <c r="AC168" i="4"/>
  <c r="AE168" i="4"/>
  <c r="W169" i="4"/>
  <c r="X169" i="4"/>
  <c r="AC169" i="4"/>
  <c r="AE169" i="4"/>
  <c r="W170" i="4"/>
  <c r="X170" i="4"/>
  <c r="AC170" i="4"/>
  <c r="AE170" i="4"/>
  <c r="W151" i="4"/>
  <c r="X151" i="4"/>
  <c r="AC151" i="4"/>
  <c r="AE151" i="4"/>
  <c r="W152" i="4"/>
  <c r="X152" i="4"/>
  <c r="AC152" i="4"/>
  <c r="AE152" i="4"/>
  <c r="W153" i="4"/>
  <c r="X153" i="4"/>
  <c r="AC153" i="4"/>
  <c r="AE153" i="4"/>
  <c r="W154" i="4"/>
  <c r="X154" i="4"/>
  <c r="AC154" i="4"/>
  <c r="AE154" i="4"/>
  <c r="W155" i="4"/>
  <c r="X155" i="4"/>
  <c r="AC155" i="4"/>
  <c r="AE155" i="4"/>
  <c r="W156" i="4"/>
  <c r="X156" i="4"/>
  <c r="AC156" i="4"/>
  <c r="AE156" i="4"/>
  <c r="W157" i="4"/>
  <c r="X157" i="4"/>
  <c r="AC157" i="4"/>
  <c r="AE157" i="4"/>
  <c r="W158" i="4"/>
  <c r="X158" i="4"/>
  <c r="AC158" i="4"/>
  <c r="AE158" i="4"/>
  <c r="W159" i="4"/>
  <c r="X159" i="4"/>
  <c r="AC159" i="4"/>
  <c r="AE159" i="4"/>
  <c r="W160" i="4"/>
  <c r="X160" i="4"/>
  <c r="AC160" i="4"/>
  <c r="AE160" i="4"/>
  <c r="W161" i="4"/>
  <c r="X161" i="4"/>
  <c r="AC161" i="4"/>
  <c r="AE161" i="4"/>
  <c r="W162" i="4"/>
  <c r="X162" i="4"/>
  <c r="AC162" i="4"/>
  <c r="AE162" i="4"/>
  <c r="W163" i="4"/>
  <c r="X163" i="4"/>
  <c r="AC163" i="4"/>
  <c r="AE163" i="4"/>
  <c r="W164" i="4"/>
  <c r="X164" i="4"/>
  <c r="AC164" i="4"/>
  <c r="AE164" i="4"/>
  <c r="W165" i="4"/>
  <c r="X165" i="4"/>
  <c r="AC165" i="4"/>
  <c r="AE165" i="4"/>
  <c r="AE150" i="4"/>
  <c r="AC150" i="4"/>
  <c r="AE149" i="4"/>
  <c r="AC149" i="4"/>
  <c r="AE148" i="4"/>
  <c r="AC148" i="4"/>
  <c r="AE147" i="4"/>
  <c r="AC147" i="4"/>
  <c r="AE146" i="4"/>
  <c r="AC146" i="4"/>
  <c r="AE145" i="4"/>
  <c r="AC145" i="4"/>
  <c r="AE144" i="4"/>
  <c r="AC144" i="4"/>
  <c r="AE143" i="4"/>
  <c r="AC143" i="4"/>
  <c r="AE142" i="4"/>
  <c r="AC142" i="4"/>
  <c r="AE141" i="4"/>
  <c r="AC141" i="4"/>
  <c r="AE140" i="4"/>
  <c r="AC140" i="4"/>
  <c r="AC111" i="4"/>
  <c r="AE111" i="4"/>
  <c r="AC112" i="4"/>
  <c r="AE112" i="4"/>
  <c r="AC113" i="4"/>
  <c r="AE113" i="4"/>
  <c r="AC114" i="4"/>
  <c r="AE114" i="4"/>
  <c r="AC115" i="4"/>
  <c r="AE115" i="4"/>
  <c r="AC116" i="4"/>
  <c r="AE116" i="4"/>
  <c r="AC117" i="4"/>
  <c r="AE117" i="4"/>
  <c r="AC118" i="4"/>
  <c r="AE118" i="4"/>
  <c r="AC119" i="4"/>
  <c r="AE119" i="4"/>
  <c r="AC120" i="4"/>
  <c r="AE120" i="4"/>
  <c r="AC121" i="4"/>
  <c r="AE121" i="4"/>
  <c r="AC122" i="4"/>
  <c r="AE122" i="4"/>
  <c r="AC123" i="4"/>
  <c r="AE123" i="4"/>
  <c r="AC124" i="4"/>
  <c r="AE124" i="4"/>
  <c r="AC125" i="4"/>
  <c r="AE125" i="4"/>
  <c r="AC126" i="4"/>
  <c r="AE126" i="4"/>
  <c r="AC127" i="4"/>
  <c r="AE127" i="4"/>
  <c r="AC128" i="4"/>
  <c r="AE128" i="4"/>
  <c r="AC129" i="4"/>
  <c r="AE129" i="4"/>
  <c r="AC130" i="4"/>
  <c r="AE130" i="4"/>
  <c r="AC131" i="4"/>
  <c r="AE131" i="4"/>
  <c r="AC132" i="4"/>
  <c r="AE132" i="4"/>
  <c r="AC133" i="4"/>
  <c r="AE133" i="4"/>
  <c r="AC134" i="4"/>
  <c r="AC135" i="4"/>
  <c r="AE135" i="4"/>
  <c r="AE110" i="4"/>
  <c r="AC110" i="4"/>
  <c r="AE109" i="4"/>
  <c r="AC109" i="4"/>
  <c r="AE108" i="4"/>
  <c r="AC108" i="4"/>
  <c r="AE107" i="4"/>
  <c r="AC107" i="4"/>
  <c r="AE106" i="4"/>
  <c r="AC106" i="4"/>
  <c r="AC81" i="4"/>
  <c r="AE81" i="4"/>
  <c r="AC82" i="4"/>
  <c r="AE82" i="4"/>
  <c r="AC83" i="4"/>
  <c r="AE83" i="4"/>
  <c r="AC84" i="4"/>
  <c r="AE84" i="4"/>
  <c r="AC85" i="4"/>
  <c r="AE85" i="4"/>
  <c r="AC86" i="4"/>
  <c r="AE86" i="4"/>
  <c r="AC87" i="4"/>
  <c r="AE87" i="4"/>
  <c r="AC88" i="4"/>
  <c r="AE88" i="4"/>
  <c r="AC89" i="4"/>
  <c r="AE89" i="4"/>
  <c r="AC90" i="4"/>
  <c r="AE90" i="4"/>
  <c r="AC91" i="4"/>
  <c r="AE91" i="4"/>
  <c r="AC92" i="4"/>
  <c r="AE92" i="4"/>
  <c r="AC93" i="4"/>
  <c r="AE93" i="4"/>
  <c r="AC94" i="4"/>
  <c r="AE94" i="4"/>
  <c r="AC95" i="4"/>
  <c r="AE95" i="4"/>
  <c r="AC96" i="4"/>
  <c r="AE96" i="4"/>
  <c r="AC97" i="4"/>
  <c r="AE97" i="4"/>
  <c r="AC98" i="4"/>
  <c r="AE98" i="4"/>
  <c r="AC99" i="4"/>
  <c r="AE99" i="4"/>
  <c r="AC100" i="4"/>
  <c r="AE100" i="4"/>
  <c r="AC101" i="4"/>
  <c r="AE101" i="4"/>
  <c r="AC102" i="4"/>
  <c r="AE102" i="4"/>
  <c r="AE80" i="4"/>
  <c r="AC80" i="4"/>
  <c r="AE79" i="4"/>
  <c r="AC79" i="4"/>
  <c r="AE78" i="4"/>
  <c r="AC78" i="4"/>
  <c r="AE77" i="4"/>
  <c r="AC77" i="4"/>
  <c r="AE76" i="4"/>
  <c r="AC76" i="4"/>
  <c r="AE75" i="4"/>
  <c r="AC75" i="4"/>
  <c r="AE74" i="4"/>
  <c r="AC74" i="4"/>
  <c r="AE73" i="4"/>
  <c r="AC73" i="4"/>
  <c r="AE72" i="4"/>
  <c r="AC72" i="4"/>
  <c r="D69" i="4"/>
  <c r="E69" i="4"/>
  <c r="F69" i="4"/>
  <c r="G69" i="4"/>
  <c r="H69" i="4"/>
  <c r="I69" i="4"/>
  <c r="J69" i="4"/>
  <c r="K69" i="4"/>
  <c r="L69" i="4"/>
  <c r="M69" i="4"/>
  <c r="N69" i="4"/>
  <c r="O69" i="4"/>
  <c r="P69" i="4"/>
  <c r="Q69" i="4"/>
  <c r="R69" i="4"/>
  <c r="S69" i="4"/>
  <c r="T69" i="4"/>
  <c r="U69" i="4"/>
  <c r="V69" i="4"/>
  <c r="Y69" i="4"/>
  <c r="C69" i="4"/>
  <c r="AE68" i="4"/>
  <c r="AC68" i="4"/>
  <c r="AE67" i="4"/>
  <c r="AC67" i="4"/>
  <c r="AE66" i="4"/>
  <c r="AC66" i="4"/>
  <c r="AE65" i="4"/>
  <c r="AC65" i="4"/>
  <c r="AE64" i="4"/>
  <c r="AC64" i="4"/>
  <c r="AE63" i="4"/>
  <c r="AC63" i="4"/>
  <c r="AE62" i="4"/>
  <c r="AC62" i="4"/>
  <c r="AE61" i="4"/>
  <c r="AC61" i="4"/>
  <c r="AE60" i="4"/>
  <c r="AC60" i="4"/>
  <c r="AE59" i="4"/>
  <c r="AC59" i="4"/>
  <c r="AE58" i="4"/>
  <c r="AC58" i="4"/>
  <c r="AE57" i="4"/>
  <c r="AC57" i="4"/>
  <c r="AE56" i="4"/>
  <c r="AC56" i="4"/>
  <c r="AE55" i="4"/>
  <c r="AC55" i="4"/>
  <c r="AE54" i="4"/>
  <c r="AC54" i="4"/>
  <c r="AE53" i="4"/>
  <c r="AC53" i="4"/>
  <c r="AE52" i="4"/>
  <c r="AC52" i="4"/>
  <c r="AE51" i="4"/>
  <c r="AC51" i="4"/>
  <c r="AE50" i="4"/>
  <c r="AC50" i="4"/>
  <c r="AE49" i="4"/>
  <c r="AC49" i="4"/>
  <c r="AE48" i="4"/>
  <c r="AC48" i="4"/>
  <c r="AE47" i="4"/>
  <c r="AC47" i="4"/>
  <c r="AE46" i="4"/>
  <c r="AC46" i="4"/>
  <c r="AE45" i="4"/>
  <c r="AC45" i="4"/>
  <c r="AE44" i="4"/>
  <c r="AC44" i="4"/>
  <c r="AE43" i="4"/>
  <c r="AC43" i="4"/>
  <c r="AE42" i="4"/>
  <c r="AC42" i="4"/>
  <c r="AE41" i="4"/>
  <c r="AC41" i="4"/>
  <c r="AC9" i="4"/>
  <c r="AE9" i="4"/>
  <c r="AC10" i="4"/>
  <c r="AE10" i="4"/>
  <c r="AC11" i="4"/>
  <c r="AF11" i="4"/>
  <c r="AE11" i="4"/>
  <c r="AC12" i="4"/>
  <c r="AF12" i="4" s="1"/>
  <c r="AE12" i="4"/>
  <c r="AC13" i="4"/>
  <c r="AF13" i="4" s="1"/>
  <c r="AE13" i="4"/>
  <c r="AC14" i="4"/>
  <c r="AE14" i="4"/>
  <c r="AC15" i="4"/>
  <c r="AF15" i="4" s="1"/>
  <c r="AE15" i="4"/>
  <c r="AC16" i="4"/>
  <c r="AE16" i="4"/>
  <c r="AC17" i="4"/>
  <c r="AE17" i="4"/>
  <c r="AC18" i="4"/>
  <c r="AE18" i="4"/>
  <c r="AC19" i="4"/>
  <c r="AE19" i="4"/>
  <c r="AC20" i="4"/>
  <c r="AF20" i="4" s="1"/>
  <c r="AE20" i="4"/>
  <c r="AC21" i="4"/>
  <c r="AE21" i="4"/>
  <c r="AC22" i="4"/>
  <c r="AE22" i="4"/>
  <c r="AC23" i="4"/>
  <c r="AE23" i="4"/>
  <c r="AC24" i="4"/>
  <c r="AE24" i="4"/>
  <c r="AC25" i="4"/>
  <c r="AE25" i="4"/>
  <c r="AC26" i="4"/>
  <c r="AE26" i="4"/>
  <c r="AC27" i="4"/>
  <c r="AE27" i="4"/>
  <c r="AC28" i="4"/>
  <c r="AE28" i="4"/>
  <c r="AC29" i="4"/>
  <c r="AF29" i="4" s="1"/>
  <c r="AE29" i="4"/>
  <c r="AC30" i="4"/>
  <c r="AE30" i="4"/>
  <c r="AC31" i="4"/>
  <c r="AE31" i="4"/>
  <c r="AC32" i="4"/>
  <c r="AE32" i="4"/>
  <c r="AC33" i="4"/>
  <c r="AE33" i="4"/>
  <c r="AC34" i="4"/>
  <c r="AE34" i="4"/>
  <c r="AC35" i="4"/>
  <c r="AE35" i="4"/>
  <c r="AC36" i="4"/>
  <c r="AE36" i="4"/>
  <c r="AC37" i="4"/>
  <c r="AE37" i="4"/>
  <c r="AC8" i="4"/>
  <c r="AE8" i="4"/>
  <c r="AF36" i="4" l="1"/>
  <c r="AF32" i="4"/>
  <c r="AF30" i="4"/>
  <c r="AD171" i="4"/>
  <c r="C14" i="14" s="1"/>
  <c r="Z103" i="4"/>
  <c r="AF8" i="4"/>
  <c r="AF37" i="4"/>
  <c r="AF24" i="4"/>
  <c r="AF22" i="4"/>
  <c r="AF21" i="4"/>
  <c r="Z68" i="4"/>
  <c r="Z67" i="4"/>
  <c r="Z64" i="4"/>
  <c r="Z63" i="4"/>
  <c r="Z60" i="4"/>
  <c r="Z59" i="4"/>
  <c r="Z56" i="4"/>
  <c r="Z55" i="4"/>
  <c r="Z52" i="4"/>
  <c r="Z51" i="4"/>
  <c r="Z48" i="4"/>
  <c r="Z47" i="4"/>
  <c r="AD103" i="4"/>
  <c r="C12" i="14" s="1"/>
  <c r="AC171" i="4"/>
  <c r="B14" i="14" s="1"/>
  <c r="AE171" i="4"/>
  <c r="D14" i="14" s="1"/>
  <c r="Z130" i="4"/>
  <c r="AF34" i="4"/>
  <c r="AF33" i="4"/>
  <c r="AF26" i="4"/>
  <c r="AF25" i="4"/>
  <c r="AF18" i="4"/>
  <c r="AF17" i="4"/>
  <c r="AF16" i="4"/>
  <c r="AF9" i="4"/>
  <c r="AF72" i="4"/>
  <c r="AF73" i="4"/>
  <c r="AF74" i="4"/>
  <c r="AF75" i="4"/>
  <c r="AF76" i="4"/>
  <c r="AG76" i="4" s="1"/>
  <c r="AF77" i="4"/>
  <c r="AF78" i="4"/>
  <c r="AF79" i="4"/>
  <c r="AG79" i="4" s="1"/>
  <c r="AF80" i="4"/>
  <c r="AG80" i="4" s="1"/>
  <c r="AF107" i="4"/>
  <c r="AF108" i="4"/>
  <c r="AF109" i="4"/>
  <c r="AF110" i="4"/>
  <c r="AF140" i="4"/>
  <c r="AF141" i="4"/>
  <c r="AF142" i="4"/>
  <c r="AF143" i="4"/>
  <c r="AF144" i="4"/>
  <c r="AF145" i="4"/>
  <c r="AF146" i="4"/>
  <c r="AF147" i="4"/>
  <c r="AF148" i="4"/>
  <c r="AF149" i="4"/>
  <c r="AF150" i="4"/>
  <c r="Z165" i="4"/>
  <c r="Z164" i="4"/>
  <c r="Z163" i="4"/>
  <c r="Z162" i="4"/>
  <c r="Z161" i="4"/>
  <c r="Z160" i="4"/>
  <c r="Z159" i="4"/>
  <c r="Z158" i="4"/>
  <c r="Z157" i="4"/>
  <c r="Z156" i="4"/>
  <c r="Z155" i="4"/>
  <c r="Z154" i="4"/>
  <c r="Z153" i="4"/>
  <c r="Z152" i="4"/>
  <c r="Z151" i="4"/>
  <c r="Z170" i="4"/>
  <c r="Z169" i="4"/>
  <c r="Z168" i="4"/>
  <c r="Z167" i="4"/>
  <c r="Z166" i="4"/>
  <c r="AD69" i="4"/>
  <c r="C11" i="14" s="1"/>
  <c r="AD136" i="4"/>
  <c r="C13" i="14" s="1"/>
  <c r="AD38" i="4"/>
  <c r="C10" i="14" s="1"/>
  <c r="AE38" i="4"/>
  <c r="D10" i="14" s="1"/>
  <c r="AF35" i="4"/>
  <c r="AG35" i="4" s="1"/>
  <c r="AF31" i="4"/>
  <c r="AF27" i="4"/>
  <c r="AF23" i="4"/>
  <c r="AF19" i="4"/>
  <c r="AF14" i="4"/>
  <c r="AF1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6" i="4"/>
  <c r="AF67" i="4"/>
  <c r="AF68" i="4"/>
  <c r="AE103" i="4"/>
  <c r="D12" i="14" s="1"/>
  <c r="AC136" i="4"/>
  <c r="B13" i="14" s="1"/>
  <c r="AF106" i="4"/>
  <c r="AC38" i="4"/>
  <c r="B10" i="14" s="1"/>
  <c r="AF102" i="4"/>
  <c r="AF101" i="4"/>
  <c r="AF100" i="4"/>
  <c r="AF99" i="4"/>
  <c r="AF98" i="4"/>
  <c r="AF97" i="4"/>
  <c r="AF96" i="4"/>
  <c r="AF95" i="4"/>
  <c r="AF94" i="4"/>
  <c r="AF93" i="4"/>
  <c r="AF92" i="4"/>
  <c r="AF91" i="4"/>
  <c r="AF90" i="4"/>
  <c r="AF89" i="4"/>
  <c r="AF88" i="4"/>
  <c r="AF87" i="4"/>
  <c r="AF86" i="4"/>
  <c r="AF85" i="4"/>
  <c r="AF84" i="4"/>
  <c r="AF83" i="4"/>
  <c r="AF82" i="4"/>
  <c r="AF81" i="4"/>
  <c r="AC103" i="4"/>
  <c r="B12" i="14" s="1"/>
  <c r="E12" i="14" s="1"/>
  <c r="AE136" i="4"/>
  <c r="D13" i="14" s="1"/>
  <c r="AF135" i="4"/>
  <c r="AF133" i="4"/>
  <c r="AF132" i="4"/>
  <c r="AF131" i="4"/>
  <c r="AF130" i="4"/>
  <c r="AF129" i="4"/>
  <c r="AF128" i="4"/>
  <c r="AF127" i="4"/>
  <c r="AF126" i="4"/>
  <c r="AF125" i="4"/>
  <c r="AF124" i="4"/>
  <c r="AF123" i="4"/>
  <c r="AF122" i="4"/>
  <c r="AF121" i="4"/>
  <c r="AF120" i="4"/>
  <c r="AF119" i="4"/>
  <c r="AF118" i="4"/>
  <c r="AF117" i="4"/>
  <c r="AF116" i="4"/>
  <c r="AF115" i="4"/>
  <c r="AF114" i="4"/>
  <c r="AF113" i="4"/>
  <c r="AF112" i="4"/>
  <c r="AF111" i="4"/>
  <c r="AF165" i="4"/>
  <c r="AG165" i="4" s="1"/>
  <c r="AF164" i="4"/>
  <c r="AG164" i="4" s="1"/>
  <c r="AF163" i="4"/>
  <c r="AG163" i="4" s="1"/>
  <c r="AF162" i="4"/>
  <c r="AG162" i="4" s="1"/>
  <c r="AF161" i="4"/>
  <c r="AG161" i="4" s="1"/>
  <c r="AF160" i="4"/>
  <c r="AG160" i="4" s="1"/>
  <c r="AF159" i="4"/>
  <c r="AG159" i="4" s="1"/>
  <c r="AF158" i="4"/>
  <c r="AG158" i="4" s="1"/>
  <c r="AF157" i="4"/>
  <c r="AG157" i="4" s="1"/>
  <c r="AF156" i="4"/>
  <c r="AG156" i="4" s="1"/>
  <c r="AF155" i="4"/>
  <c r="AG155" i="4" s="1"/>
  <c r="AF154" i="4"/>
  <c r="AG154" i="4" s="1"/>
  <c r="AF153" i="4"/>
  <c r="AG153" i="4" s="1"/>
  <c r="AF152" i="4"/>
  <c r="AG152" i="4" s="1"/>
  <c r="AF151" i="4"/>
  <c r="AG151" i="4" s="1"/>
  <c r="AF170" i="4"/>
  <c r="AG170" i="4" s="1"/>
  <c r="AF169" i="4"/>
  <c r="AG169" i="4" s="1"/>
  <c r="AF168" i="4"/>
  <c r="AG168" i="4" s="1"/>
  <c r="AF167" i="4"/>
  <c r="AG167" i="4" s="1"/>
  <c r="AF166" i="4"/>
  <c r="AG166" i="4" s="1"/>
  <c r="AF69" i="4"/>
  <c r="AC69" i="4"/>
  <c r="B11" i="14" s="1"/>
  <c r="AE69" i="4"/>
  <c r="D11" i="14" s="1"/>
  <c r="AF38" i="4" l="1"/>
  <c r="E11" i="14"/>
  <c r="E10" i="14"/>
  <c r="AF171" i="4"/>
  <c r="E13" i="14"/>
  <c r="AF103" i="4"/>
  <c r="AF136" i="4"/>
  <c r="K23" i="14" l="1"/>
  <c r="J23" i="14"/>
  <c r="I23" i="14"/>
  <c r="G23" i="14"/>
  <c r="E22" i="14"/>
  <c r="E21" i="14"/>
  <c r="E20" i="14"/>
  <c r="E19" i="14"/>
  <c r="E18" i="14"/>
  <c r="E17" i="14"/>
  <c r="E16" i="14"/>
  <c r="E15" i="14"/>
  <c r="E14" i="14"/>
  <c r="C23" i="14" l="1"/>
  <c r="L23" i="14"/>
  <c r="B23" i="14"/>
  <c r="G24" i="14" s="1"/>
  <c r="D23" i="14"/>
  <c r="C103" i="4" l="1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Q103" i="4"/>
  <c r="R103" i="4"/>
  <c r="S103" i="4"/>
  <c r="T103" i="4"/>
  <c r="U103" i="4"/>
  <c r="V103" i="4"/>
  <c r="Y103" i="4"/>
  <c r="AA69" i="4"/>
  <c r="W140" i="4" l="1"/>
  <c r="X140" i="4"/>
  <c r="W141" i="4"/>
  <c r="X141" i="4"/>
  <c r="W142" i="4"/>
  <c r="X142" i="4"/>
  <c r="W143" i="4"/>
  <c r="X143" i="4"/>
  <c r="W145" i="4"/>
  <c r="X145" i="4"/>
  <c r="X146" i="4"/>
  <c r="W147" i="4"/>
  <c r="X147" i="4"/>
  <c r="W148" i="4"/>
  <c r="X148" i="4"/>
  <c r="W149" i="4"/>
  <c r="X149" i="4"/>
  <c r="W150" i="4"/>
  <c r="X150" i="4"/>
  <c r="W171" i="4" l="1"/>
  <c r="X171" i="4"/>
  <c r="W136" i="4"/>
  <c r="X136" i="4"/>
  <c r="Z150" i="4"/>
  <c r="AG150" i="4" s="1"/>
  <c r="Z148" i="4"/>
  <c r="AG148" i="4" s="1"/>
  <c r="Z145" i="4"/>
  <c r="AG145" i="4" s="1"/>
  <c r="Z143" i="4"/>
  <c r="AG143" i="4" s="1"/>
  <c r="Z141" i="4"/>
  <c r="AG141" i="4" s="1"/>
  <c r="W103" i="4"/>
  <c r="X103" i="4"/>
  <c r="AG132" i="4"/>
  <c r="Z149" i="4"/>
  <c r="AG149" i="4" s="1"/>
  <c r="Z147" i="4"/>
  <c r="AG147" i="4" s="1"/>
  <c r="Z144" i="4"/>
  <c r="Z142" i="4"/>
  <c r="AG142" i="4" s="1"/>
  <c r="Z140" i="4"/>
  <c r="AG140" i="4" s="1"/>
  <c r="AG133" i="4"/>
  <c r="AG131" i="4"/>
  <c r="AG130" i="4"/>
  <c r="AG121" i="4"/>
  <c r="AG119" i="4"/>
  <c r="AG118" i="4"/>
  <c r="AG114" i="4"/>
  <c r="AG107" i="4"/>
  <c r="AG97" i="4"/>
  <c r="Z146" i="4"/>
  <c r="AG146" i="4" s="1"/>
  <c r="AG129" i="4"/>
  <c r="AG127" i="4"/>
  <c r="AG126" i="4"/>
  <c r="AG125" i="4"/>
  <c r="AG124" i="4"/>
  <c r="AG123" i="4"/>
  <c r="AG122" i="4"/>
  <c r="AG120" i="4"/>
  <c r="AG117" i="4"/>
  <c r="AG116" i="4"/>
  <c r="AG115" i="4"/>
  <c r="AG113" i="4"/>
  <c r="AG112" i="4"/>
  <c r="AG111" i="4"/>
  <c r="AG110" i="4"/>
  <c r="AG109" i="4"/>
  <c r="AG108" i="4"/>
  <c r="AG102" i="4"/>
  <c r="AG101" i="4"/>
  <c r="AG100" i="4"/>
  <c r="AG99" i="4"/>
  <c r="AG98" i="4"/>
  <c r="AG96" i="4"/>
  <c r="AG95" i="4"/>
  <c r="AG135" i="4"/>
  <c r="AG128" i="4"/>
  <c r="AG144" i="4" l="1"/>
  <c r="AG171" i="4" s="1"/>
  <c r="Z171" i="4"/>
  <c r="Z136" i="4"/>
  <c r="AG106" i="4"/>
  <c r="AG136" i="4" s="1"/>
  <c r="AG94" i="4" l="1"/>
  <c r="AG93" i="4"/>
  <c r="AG92" i="4"/>
  <c r="AG91" i="4"/>
  <c r="AG89" i="4"/>
  <c r="AG88" i="4"/>
  <c r="AG87" i="4"/>
  <c r="AG90" i="4"/>
  <c r="AG83" i="4"/>
  <c r="AG86" i="4"/>
  <c r="AG85" i="4"/>
  <c r="AG84" i="4"/>
  <c r="AG82" i="4" l="1"/>
  <c r="AG77" i="4"/>
  <c r="AG78" i="4" l="1"/>
  <c r="AG81" i="4"/>
  <c r="W36" i="4" l="1"/>
  <c r="Z36" i="4" s="1"/>
  <c r="X36" i="4"/>
  <c r="AG75" i="4"/>
  <c r="AG74" i="4"/>
  <c r="AG73" i="4"/>
  <c r="Z72" i="4"/>
  <c r="AG72" i="4" s="1"/>
  <c r="AG68" i="4"/>
  <c r="AG67" i="4"/>
  <c r="AG66" i="4"/>
  <c r="AG65" i="4"/>
  <c r="AG64" i="4"/>
  <c r="AG63" i="4"/>
  <c r="AG62" i="4"/>
  <c r="AG61" i="4"/>
  <c r="AG60" i="4"/>
  <c r="AG59" i="4"/>
  <c r="AG52" i="4"/>
  <c r="AG45" i="4"/>
  <c r="AG103" i="4" l="1"/>
  <c r="AG44" i="4"/>
  <c r="AG49" i="4"/>
  <c r="AG47" i="4"/>
  <c r="AG43" i="4"/>
  <c r="AG50" i="4"/>
  <c r="AG46" i="4"/>
  <c r="AG48" i="4"/>
  <c r="AG58" i="4"/>
  <c r="AG57" i="4"/>
  <c r="AG56" i="4"/>
  <c r="AG55" i="4"/>
  <c r="AG54" i="4"/>
  <c r="AG53" i="4"/>
  <c r="AG51" i="4"/>
  <c r="AG42" i="4" l="1"/>
  <c r="X69" i="4"/>
  <c r="W69" i="4"/>
  <c r="Z41" i="4" l="1"/>
  <c r="Z69" i="4" l="1"/>
  <c r="AG41" i="4"/>
  <c r="AG69" i="4" s="1"/>
  <c r="X37" i="4"/>
  <c r="W37" i="4"/>
  <c r="Z37" i="4" s="1"/>
  <c r="AG37" i="4" l="1"/>
  <c r="AG36" i="4"/>
  <c r="X34" i="4" l="1"/>
  <c r="W34" i="4"/>
  <c r="Z34" i="4" s="1"/>
  <c r="X33" i="4"/>
  <c r="W33" i="4"/>
  <c r="Z33" i="4" s="1"/>
  <c r="AG33" i="4" l="1"/>
  <c r="AG34" i="4"/>
  <c r="X32" i="4"/>
  <c r="W32" i="4"/>
  <c r="Z32" i="4" l="1"/>
  <c r="AG32" i="4" s="1"/>
  <c r="X31" i="4"/>
  <c r="W31" i="4"/>
  <c r="Z31" i="4" l="1"/>
  <c r="AG31" i="4" s="1"/>
  <c r="X30" i="4"/>
  <c r="W30" i="4"/>
  <c r="Z30" i="4" l="1"/>
  <c r="AG30" i="4" s="1"/>
  <c r="X29" i="4"/>
  <c r="W29" i="4"/>
  <c r="Z29" i="4" s="1"/>
  <c r="AG29" i="4" l="1"/>
  <c r="X27" i="4" l="1"/>
  <c r="W27" i="4"/>
  <c r="X26" i="4"/>
  <c r="W26" i="4"/>
  <c r="Z26" i="4" s="1"/>
  <c r="Z27" i="4" l="1"/>
  <c r="AG26" i="4"/>
  <c r="AG27" i="4"/>
  <c r="X25" i="4"/>
  <c r="W25" i="4"/>
  <c r="Z25" i="4" s="1"/>
  <c r="AG25" i="4" l="1"/>
  <c r="X24" i="4" l="1"/>
  <c r="Z24" i="4" s="1"/>
  <c r="AG24" i="4" s="1"/>
  <c r="W18" i="4" l="1"/>
  <c r="X8" i="4" l="1"/>
  <c r="X9" i="4"/>
  <c r="X10" i="4"/>
  <c r="X11" i="4"/>
  <c r="X12" i="4"/>
  <c r="X13" i="4"/>
  <c r="X14" i="4"/>
  <c r="X15" i="4"/>
  <c r="X16" i="4"/>
  <c r="X18" i="4"/>
  <c r="Z18" i="4" s="1"/>
  <c r="AG18" i="4" s="1"/>
  <c r="X19" i="4"/>
  <c r="X20" i="4"/>
  <c r="X21" i="4"/>
  <c r="X22" i="4"/>
  <c r="X23" i="4"/>
  <c r="W8" i="4"/>
  <c r="W9" i="4"/>
  <c r="Z9" i="4" s="1"/>
  <c r="W10" i="4"/>
  <c r="Z10" i="4" s="1"/>
  <c r="W11" i="4"/>
  <c r="Z11" i="4" s="1"/>
  <c r="W12" i="4"/>
  <c r="Z12" i="4" s="1"/>
  <c r="W13" i="4"/>
  <c r="Z13" i="4" s="1"/>
  <c r="W14" i="4"/>
  <c r="Z14" i="4" s="1"/>
  <c r="W15" i="4"/>
  <c r="Z15" i="4" s="1"/>
  <c r="W16" i="4"/>
  <c r="Z16" i="4" s="1"/>
  <c r="W17" i="4"/>
  <c r="Z17" i="4" s="1"/>
  <c r="AG17" i="4" s="1"/>
  <c r="W19" i="4"/>
  <c r="Z19" i="4" s="1"/>
  <c r="W20" i="4"/>
  <c r="Z20" i="4" s="1"/>
  <c r="W21" i="4"/>
  <c r="Z21" i="4" s="1"/>
  <c r="W22" i="4"/>
  <c r="Z22" i="4" s="1"/>
  <c r="W23" i="4"/>
  <c r="Z23" i="4" s="1"/>
  <c r="W38" i="4" l="1"/>
  <c r="X38" i="4"/>
  <c r="AG22" i="4"/>
  <c r="AG20" i="4"/>
  <c r="AG23" i="4"/>
  <c r="AG21" i="4"/>
  <c r="AG19" i="4"/>
  <c r="AG9" i="4"/>
  <c r="AG16" i="4"/>
  <c r="AG14" i="4"/>
  <c r="AG12" i="4"/>
  <c r="AG10" i="4"/>
  <c r="Z8" i="4"/>
  <c r="AG15" i="4"/>
  <c r="AG13" i="4"/>
  <c r="AG11" i="4"/>
  <c r="AG8" i="4" l="1"/>
  <c r="AG38" i="4" s="1"/>
  <c r="E23" i="14" s="1"/>
  <c r="Z38" i="4"/>
</calcChain>
</file>

<file path=xl/sharedStrings.xml><?xml version="1.0" encoding="utf-8"?>
<sst xmlns="http://schemas.openxmlformats.org/spreadsheetml/2006/main" count="83" uniqueCount="71">
  <si>
    <t>TOTAL</t>
  </si>
  <si>
    <t>TUR 2</t>
  </si>
  <si>
    <t>TUR 1</t>
  </si>
  <si>
    <t>Otros</t>
  </si>
  <si>
    <t>Refres</t>
  </si>
  <si>
    <t>Gaseos</t>
  </si>
  <si>
    <t>Golosi</t>
  </si>
  <si>
    <t>Utiles</t>
  </si>
  <si>
    <t>Copias</t>
  </si>
  <si>
    <t>Impres</t>
  </si>
  <si>
    <t>Play</t>
  </si>
  <si>
    <t>Intern</t>
  </si>
  <si>
    <t>T U R N O   2</t>
  </si>
  <si>
    <t xml:space="preserve"> </t>
  </si>
  <si>
    <t>vie,27-ene</t>
  </si>
  <si>
    <t>sáb,28-ene</t>
  </si>
  <si>
    <t>dom,29-ene</t>
  </si>
  <si>
    <t>lunes,30-ene</t>
  </si>
  <si>
    <t>mar,31-ene</t>
  </si>
  <si>
    <t>mié,01-feb</t>
  </si>
  <si>
    <t>jue,02-feb</t>
  </si>
  <si>
    <t>vie,03-feb</t>
  </si>
  <si>
    <t>sáb,04-feb</t>
  </si>
  <si>
    <t>CABINA CACERES</t>
  </si>
  <si>
    <t>TURNO 1</t>
  </si>
  <si>
    <t xml:space="preserve">FECHAS </t>
  </si>
  <si>
    <t xml:space="preserve">TOTAL ENERO </t>
  </si>
  <si>
    <t xml:space="preserve">TOTAL FEBRERO </t>
  </si>
  <si>
    <t xml:space="preserve">TOTAL MARZO </t>
  </si>
  <si>
    <t>TOTAL ABRIL</t>
  </si>
  <si>
    <t>RAZON SOCIAL  :</t>
  </si>
  <si>
    <t xml:space="preserve">RUC                           : </t>
  </si>
  <si>
    <t>REGIMEN               :</t>
  </si>
  <si>
    <t>RUS</t>
  </si>
  <si>
    <t>TIPO DE SISTEMA</t>
  </si>
  <si>
    <t>MANUAL</t>
  </si>
  <si>
    <t>INFORME             :</t>
  </si>
  <si>
    <t>ESTADISTICAS DE COMPRAS Y VENTAS DE MARZO 2017</t>
  </si>
  <si>
    <t>MES</t>
  </si>
  <si>
    <t xml:space="preserve">  V E N T A S</t>
  </si>
  <si>
    <t>COMPRAS</t>
  </si>
  <si>
    <t xml:space="preserve">GASTOS C/FACTURA </t>
  </si>
  <si>
    <t>OTROS GASTOS</t>
  </si>
  <si>
    <t xml:space="preserve">GASTOS DE PERSONAL </t>
  </si>
  <si>
    <t>PAGO A CTA. RENTA</t>
  </si>
  <si>
    <t>SERVICIO</t>
  </si>
  <si>
    <t>OTROS</t>
  </si>
  <si>
    <t>SALDO INICIAL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</si>
  <si>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</si>
  <si>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</si>
  <si>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</si>
  <si>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</si>
  <si>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</si>
  <si>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</si>
  <si>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</si>
  <si>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</si>
  <si>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</si>
  <si>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</si>
  <si>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</si>
  <si>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</si>
  <si>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INTERNET Y JUEGOS NELLY </t>
  </si>
  <si>
    <t xml:space="preserve">                                     </t>
  </si>
  <si>
    <t>TOTALES</t>
  </si>
  <si>
    <t>SERVICIOS</t>
  </si>
  <si>
    <t>MERCADERIAS</t>
  </si>
  <si>
    <t>OBSERVACIONES</t>
  </si>
  <si>
    <t>SUMAS</t>
  </si>
  <si>
    <t>DIF.</t>
  </si>
  <si>
    <t xml:space="preserve">MERCADERIA </t>
  </si>
  <si>
    <t>turno 2 rindio solo s/.56.1</t>
  </si>
  <si>
    <t>turno tarde falta 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</si>
</sst>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#,##0.0"/>
    <numFmt numFmtId="165" formatCode="ddd\,\ dd\-mmm"/>
    <numFmt numFmtId="166" formatCode="0.0"/>
    <numFmt numFmtId="167" formatCode="_ * #,##0.0_ ;_ * \-#,##0.0_ ;_ * &quot;-&quot;?_ ;_ @_ "/>
    <numFmt numFmtId="168" formatCode="_ * #,##0_ ;_ * \-#,##0_ ;_ * &quot;-&quot;??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name val="Arial"/>
      <family val="2"/>
    </font>
    <font>
      <b/>
      <sz val="10"/>
      <color theme="1"/>
      <name val="Trebuchet MS"/>
      <family val="2"/>
    </font>
    <font>
      <b/>
      <sz val="20"/>
      <color theme="1"/>
      <name val="Trebuchet MS"/>
      <family val="2"/>
    </font>
    <font>
      <sz val="10"/>
      <name val="Bookman Old Style"/>
      <family val="1"/>
    </font>
    <font>
      <b/>
      <sz val="13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Cambria"/>
      <family val="1"/>
      <scheme val="major"/>
    </font>
    <font>
      <b/>
      <sz val="12"/>
      <name val="Arial"/>
      <family val="2"/>
    </font>
    <font>
      <b/>
      <sz val="14"/>
      <color rgb="FFFF0000"/>
      <name val="Arial"/>
      <family val="2"/>
    </font>
    <font>
      <b/>
      <sz val="12"/>
      <name val="Cambria"/>
      <family val="1"/>
      <scheme val="major"/>
    </font>
    <font>
      <b/>
      <sz val="12"/>
      <color rgb="FF0000FF"/>
      <name val="Cambria"/>
      <family val="1"/>
      <scheme val="major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1"/>
      <name val="Arial"/>
      <family val="2"/>
    </font>
    <font>
      <b/>
      <sz val="14"/>
      <color indexed="10"/>
      <name val="Arial"/>
      <family val="2"/>
    </font>
    <font>
      <b/>
      <sz val="13"/>
      <color rgb="FFFF0000"/>
      <name val="Arial"/>
      <family val="2"/>
    </font>
    <font>
      <b/>
      <sz val="14"/>
      <name val="Bookman Old Style"/>
      <family val="1"/>
    </font>
    <font>
      <b/>
      <sz val="14"/>
      <color theme="0"/>
      <name val="Bookman Old Style"/>
      <family val="1"/>
    </font>
    <font>
      <b/>
      <sz val="14"/>
      <color indexed="9"/>
      <name val="Bookman Old Style"/>
      <family val="1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73">
    <xf numFmtId="0" fontId="0" fillId="0" borderId="0" xfId="0"/>
    <xf numFmtId="0" fontId="2" fillId="0" borderId="0" xfId="0" applyFont="1"/>
    <xf numFmtId="4" fontId="2" fillId="0" borderId="2" xfId="1" applyNumberFormat="1" applyFont="1" applyBorder="1"/>
    <xf numFmtId="165" fontId="2" fillId="2" borderId="1" xfId="0" applyNumberFormat="1" applyFont="1" applyFill="1" applyBorder="1" applyAlignment="1">
      <alignment horizontal="left"/>
    </xf>
    <xf numFmtId="164" fontId="2" fillId="2" borderId="1" xfId="1" applyNumberFormat="1" applyFont="1" applyFill="1" applyBorder="1"/>
    <xf numFmtId="164" fontId="2" fillId="2" borderId="0" xfId="0" applyNumberFormat="1" applyFont="1" applyFill="1"/>
    <xf numFmtId="165" fontId="2" fillId="3" borderId="1" xfId="0" applyNumberFormat="1" applyFont="1" applyFill="1" applyBorder="1" applyAlignment="1">
      <alignment horizontal="left"/>
    </xf>
    <xf numFmtId="164" fontId="2" fillId="3" borderId="1" xfId="1" applyNumberFormat="1" applyFont="1" applyFill="1" applyBorder="1"/>
    <xf numFmtId="0" fontId="2" fillId="3" borderId="0" xfId="0" applyFont="1" applyFill="1"/>
    <xf numFmtId="164" fontId="2" fillId="3" borderId="9" xfId="1" applyNumberFormat="1" applyFont="1" applyFill="1" applyBorder="1"/>
    <xf numFmtId="0" fontId="2" fillId="0" borderId="10" xfId="0" applyFont="1" applyBorder="1"/>
    <xf numFmtId="0" fontId="2" fillId="0" borderId="1" xfId="0" applyFont="1" applyBorder="1"/>
    <xf numFmtId="0" fontId="2" fillId="0" borderId="13" xfId="0" applyFont="1" applyBorder="1"/>
    <xf numFmtId="0" fontId="2" fillId="0" borderId="12" xfId="0" applyFont="1" applyBorder="1"/>
    <xf numFmtId="0" fontId="2" fillId="0" borderId="15" xfId="0" applyFont="1" applyBorder="1"/>
    <xf numFmtId="0" fontId="2" fillId="0" borderId="8" xfId="0" applyFont="1" applyBorder="1"/>
    <xf numFmtId="0" fontId="2" fillId="0" borderId="16" xfId="0" applyFont="1" applyBorder="1"/>
    <xf numFmtId="0" fontId="2" fillId="0" borderId="11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9" xfId="0" applyFont="1" applyBorder="1"/>
    <xf numFmtId="0" fontId="2" fillId="0" borderId="7" xfId="0" applyFont="1" applyBorder="1"/>
    <xf numFmtId="0" fontId="2" fillId="0" borderId="20" xfId="0" applyFont="1" applyBorder="1"/>
    <xf numFmtId="164" fontId="2" fillId="3" borderId="14" xfId="1" applyNumberFormat="1" applyFont="1" applyFill="1" applyBorder="1"/>
    <xf numFmtId="164" fontId="2" fillId="0" borderId="9" xfId="0" applyNumberFormat="1" applyFont="1" applyBorder="1"/>
    <xf numFmtId="164" fontId="2" fillId="0" borderId="18" xfId="0" applyNumberFormat="1" applyFont="1" applyBorder="1"/>
    <xf numFmtId="164" fontId="2" fillId="0" borderId="15" xfId="0" applyNumberFormat="1" applyFont="1" applyBorder="1"/>
    <xf numFmtId="164" fontId="2" fillId="0" borderId="8" xfId="0" applyNumberFormat="1" applyFont="1" applyBorder="1"/>
    <xf numFmtId="0" fontId="4" fillId="0" borderId="0" xfId="0" applyFont="1"/>
    <xf numFmtId="164" fontId="2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Border="1"/>
    <xf numFmtId="164" fontId="2" fillId="2" borderId="0" xfId="1" applyNumberFormat="1" applyFont="1" applyFill="1" applyBorder="1"/>
    <xf numFmtId="43" fontId="2" fillId="3" borderId="0" xfId="0" applyNumberFormat="1" applyFont="1" applyFill="1"/>
    <xf numFmtId="43" fontId="2" fillId="0" borderId="0" xfId="0" applyNumberFormat="1" applyFont="1"/>
    <xf numFmtId="43" fontId="2" fillId="0" borderId="1" xfId="0" applyNumberFormat="1" applyFont="1" applyBorder="1"/>
    <xf numFmtId="43" fontId="2" fillId="0" borderId="1" xfId="0" applyNumberFormat="1" applyFont="1" applyBorder="1" applyAlignment="1">
      <alignment horizontal="right"/>
    </xf>
    <xf numFmtId="43" fontId="2" fillId="0" borderId="9" xfId="0" applyNumberFormat="1" applyFont="1" applyBorder="1"/>
    <xf numFmtId="43" fontId="2" fillId="0" borderId="15" xfId="0" applyNumberFormat="1" applyFont="1" applyBorder="1"/>
    <xf numFmtId="0" fontId="2" fillId="0" borderId="3" xfId="0" applyFont="1" applyBorder="1"/>
    <xf numFmtId="43" fontId="4" fillId="0" borderId="3" xfId="0" applyNumberFormat="1" applyFont="1" applyBorder="1"/>
    <xf numFmtId="4" fontId="2" fillId="0" borderId="7" xfId="1" applyNumberFormat="1" applyFont="1" applyBorder="1"/>
    <xf numFmtId="165" fontId="2" fillId="2" borderId="3" xfId="0" applyNumberFormat="1" applyFont="1" applyFill="1" applyBorder="1" applyAlignment="1">
      <alignment horizontal="left"/>
    </xf>
    <xf numFmtId="164" fontId="2" fillId="2" borderId="3" xfId="1" applyNumberFormat="1" applyFont="1" applyFill="1" applyBorder="1"/>
    <xf numFmtId="165" fontId="2" fillId="3" borderId="3" xfId="0" applyNumberFormat="1" applyFont="1" applyFill="1" applyBorder="1" applyAlignment="1">
      <alignment horizontal="left"/>
    </xf>
    <xf numFmtId="0" fontId="2" fillId="3" borderId="3" xfId="0" applyFont="1" applyFill="1" applyBorder="1"/>
    <xf numFmtId="164" fontId="2" fillId="3" borderId="3" xfId="1" applyNumberFormat="1" applyFont="1" applyFill="1" applyBorder="1"/>
    <xf numFmtId="43" fontId="2" fillId="3" borderId="3" xfId="1" applyNumberFormat="1" applyFont="1" applyFill="1" applyBorder="1"/>
    <xf numFmtId="43" fontId="2" fillId="2" borderId="3" xfId="1" applyNumberFormat="1" applyFont="1" applyFill="1" applyBorder="1"/>
    <xf numFmtId="43" fontId="2" fillId="0" borderId="3" xfId="0" applyNumberFormat="1" applyFont="1" applyBorder="1"/>
    <xf numFmtId="43" fontId="2" fillId="0" borderId="3" xfId="0" applyNumberFormat="1" applyFont="1" applyBorder="1" applyAlignment="1">
      <alignment horizontal="right"/>
    </xf>
    <xf numFmtId="0" fontId="2" fillId="2" borderId="3" xfId="0" applyFont="1" applyFill="1" applyBorder="1"/>
    <xf numFmtId="43" fontId="2" fillId="3" borderId="3" xfId="0" applyNumberFormat="1" applyFont="1" applyFill="1" applyBorder="1"/>
    <xf numFmtId="0" fontId="2" fillId="0" borderId="14" xfId="0" applyFont="1" applyBorder="1"/>
    <xf numFmtId="0" fontId="4" fillId="0" borderId="3" xfId="0" applyFont="1" applyBorder="1"/>
    <xf numFmtId="165" fontId="2" fillId="3" borderId="14" xfId="0" applyNumberFormat="1" applyFont="1" applyFill="1" applyBorder="1" applyAlignment="1">
      <alignment horizontal="left"/>
    </xf>
    <xf numFmtId="164" fontId="2" fillId="0" borderId="3" xfId="0" applyNumberFormat="1" applyFont="1" applyBorder="1"/>
    <xf numFmtId="43" fontId="2" fillId="0" borderId="7" xfId="0" applyNumberFormat="1" applyFont="1" applyBorder="1"/>
    <xf numFmtId="164" fontId="4" fillId="0" borderId="3" xfId="0" applyNumberFormat="1" applyFont="1" applyBorder="1"/>
    <xf numFmtId="164" fontId="4" fillId="3" borderId="3" xfId="1" applyNumberFormat="1" applyFont="1" applyFill="1" applyBorder="1"/>
    <xf numFmtId="43" fontId="4" fillId="3" borderId="3" xfId="0" applyNumberFormat="1" applyFont="1" applyFill="1" applyBorder="1"/>
    <xf numFmtId="166" fontId="4" fillId="0" borderId="3" xfId="0" applyNumberFormat="1" applyFont="1" applyBorder="1"/>
    <xf numFmtId="43" fontId="4" fillId="3" borderId="3" xfId="1" applyNumberFormat="1" applyFont="1" applyFill="1" applyBorder="1"/>
    <xf numFmtId="165" fontId="2" fillId="3" borderId="0" xfId="0" applyNumberFormat="1" applyFont="1" applyFill="1" applyBorder="1" applyAlignment="1">
      <alignment horizontal="left"/>
    </xf>
    <xf numFmtId="164" fontId="2" fillId="3" borderId="0" xfId="1" applyNumberFormat="1" applyFont="1" applyFill="1" applyBorder="1"/>
    <xf numFmtId="164" fontId="2" fillId="3" borderId="0" xfId="0" applyNumberFormat="1" applyFont="1" applyFill="1" applyBorder="1"/>
    <xf numFmtId="0" fontId="2" fillId="3" borderId="0" xfId="0" applyFont="1" applyFill="1" applyBorder="1"/>
    <xf numFmtId="165" fontId="4" fillId="3" borderId="3" xfId="0" applyNumberFormat="1" applyFont="1" applyFill="1" applyBorder="1" applyAlignment="1">
      <alignment horizontal="left"/>
    </xf>
    <xf numFmtId="167" fontId="4" fillId="2" borderId="3" xfId="1" applyNumberFormat="1" applyFont="1" applyFill="1" applyBorder="1"/>
    <xf numFmtId="165" fontId="2" fillId="2" borderId="7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left"/>
    </xf>
    <xf numFmtId="43" fontId="2" fillId="2" borderId="7" xfId="1" applyNumberFormat="1" applyFont="1" applyFill="1" applyBorder="1"/>
    <xf numFmtId="0" fontId="4" fillId="4" borderId="0" xfId="0" applyFont="1" applyFill="1"/>
    <xf numFmtId="0" fontId="4" fillId="4" borderId="6" xfId="0" applyFont="1" applyFill="1" applyBorder="1" applyAlignment="1">
      <alignment horizontal="centerContinuous"/>
    </xf>
    <xf numFmtId="0" fontId="4" fillId="4" borderId="5" xfId="0" applyFont="1" applyFill="1" applyBorder="1" applyAlignment="1">
      <alignment horizontal="centerContinuous"/>
    </xf>
    <xf numFmtId="0" fontId="4" fillId="4" borderId="4" xfId="0" applyFont="1" applyFill="1" applyBorder="1" applyAlignment="1">
      <alignment horizontal="centerContinuous"/>
    </xf>
    <xf numFmtId="0" fontId="4" fillId="4" borderId="3" xfId="0" applyFont="1" applyFill="1" applyBorder="1" applyAlignment="1">
      <alignment horizontal="center"/>
    </xf>
    <xf numFmtId="0" fontId="2" fillId="4" borderId="0" xfId="0" applyFont="1" applyFill="1"/>
    <xf numFmtId="0" fontId="2" fillId="4" borderId="3" xfId="0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Fill="1"/>
    <xf numFmtId="0" fontId="9" fillId="0" borderId="0" xfId="0" applyFont="1"/>
    <xf numFmtId="0" fontId="9" fillId="0" borderId="0" xfId="0" applyFont="1" applyFill="1"/>
    <xf numFmtId="0" fontId="10" fillId="0" borderId="0" xfId="0" applyFont="1"/>
    <xf numFmtId="0" fontId="11" fillId="0" borderId="0" xfId="0" applyFont="1"/>
    <xf numFmtId="14" fontId="10" fillId="0" borderId="0" xfId="0" applyNumberFormat="1" applyFont="1" applyAlignment="1">
      <alignment horizontal="left"/>
    </xf>
    <xf numFmtId="0" fontId="12" fillId="0" borderId="0" xfId="0" applyFont="1"/>
    <xf numFmtId="0" fontId="8" fillId="0" borderId="0" xfId="0" applyFont="1"/>
    <xf numFmtId="0" fontId="13" fillId="0" borderId="0" xfId="0" applyFont="1"/>
    <xf numFmtId="0" fontId="13" fillId="0" borderId="0" xfId="0" applyFont="1" applyBorder="1" applyAlignment="1">
      <alignment horizontal="left"/>
    </xf>
    <xf numFmtId="0" fontId="14" fillId="0" borderId="0" xfId="0" applyFont="1"/>
    <xf numFmtId="14" fontId="11" fillId="0" borderId="0" xfId="0" applyNumberFormat="1" applyFont="1"/>
    <xf numFmtId="0" fontId="7" fillId="0" borderId="23" xfId="0" applyFont="1" applyBorder="1"/>
    <xf numFmtId="0" fontId="7" fillId="0" borderId="24" xfId="0" applyFont="1" applyBorder="1" applyAlignment="1"/>
    <xf numFmtId="0" fontId="7" fillId="0" borderId="25" xfId="0" applyFont="1" applyBorder="1" applyAlignment="1"/>
    <xf numFmtId="0" fontId="11" fillId="0" borderId="0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7" fillId="0" borderId="29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 wrapText="1"/>
    </xf>
    <xf numFmtId="0" fontId="7" fillId="0" borderId="31" xfId="0" applyFont="1" applyBorder="1"/>
    <xf numFmtId="168" fontId="8" fillId="0" borderId="32" xfId="1" applyNumberFormat="1" applyFont="1" applyBorder="1"/>
    <xf numFmtId="168" fontId="18" fillId="0" borderId="32" xfId="1" applyNumberFormat="1" applyFont="1" applyBorder="1"/>
    <xf numFmtId="168" fontId="8" fillId="0" borderId="20" xfId="1" applyNumberFormat="1" applyFont="1" applyBorder="1"/>
    <xf numFmtId="168" fontId="8" fillId="0" borderId="0" xfId="1" applyNumberFormat="1" applyFont="1" applyBorder="1"/>
    <xf numFmtId="17" fontId="7" fillId="0" borderId="33" xfId="0" applyNumberFormat="1" applyFont="1" applyBorder="1"/>
    <xf numFmtId="168" fontId="8" fillId="0" borderId="3" xfId="1" applyNumberFormat="1" applyFont="1" applyBorder="1" applyAlignment="1">
      <alignment horizontal="center"/>
    </xf>
    <xf numFmtId="168" fontId="8" fillId="0" borderId="3" xfId="1" applyNumberFormat="1" applyFont="1" applyFill="1" applyBorder="1" applyAlignment="1">
      <alignment horizontal="center"/>
    </xf>
    <xf numFmtId="168" fontId="8" fillId="0" borderId="3" xfId="1" applyNumberFormat="1" applyFont="1" applyBorder="1"/>
    <xf numFmtId="0" fontId="7" fillId="0" borderId="33" xfId="0" applyFont="1" applyBorder="1"/>
    <xf numFmtId="0" fontId="7" fillId="0" borderId="33" xfId="0" applyFont="1" applyFill="1" applyBorder="1"/>
    <xf numFmtId="0" fontId="7" fillId="0" borderId="34" xfId="0" applyFont="1" applyBorder="1"/>
    <xf numFmtId="168" fontId="8" fillId="0" borderId="7" xfId="1" applyNumberFormat="1" applyFont="1" applyBorder="1"/>
    <xf numFmtId="168" fontId="8" fillId="0" borderId="7" xfId="1" applyNumberFormat="1" applyFont="1" applyBorder="1" applyAlignment="1">
      <alignment horizontal="center"/>
    </xf>
    <xf numFmtId="168" fontId="8" fillId="0" borderId="0" xfId="1" applyNumberFormat="1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168" fontId="12" fillId="0" borderId="35" xfId="1" applyNumberFormat="1" applyFont="1" applyBorder="1"/>
    <xf numFmtId="168" fontId="12" fillId="0" borderId="24" xfId="1" applyNumberFormat="1" applyFont="1" applyBorder="1" applyAlignment="1">
      <alignment horizontal="center"/>
    </xf>
    <xf numFmtId="168" fontId="12" fillId="0" borderId="36" xfId="1" applyNumberFormat="1" applyFont="1" applyBorder="1"/>
    <xf numFmtId="168" fontId="12" fillId="0" borderId="28" xfId="1" applyNumberFormat="1" applyFont="1" applyBorder="1"/>
    <xf numFmtId="168" fontId="12" fillId="0" borderId="36" xfId="1" applyNumberFormat="1" applyFont="1" applyBorder="1" applyAlignment="1">
      <alignment horizontal="center"/>
    </xf>
    <xf numFmtId="168" fontId="12" fillId="0" borderId="29" xfId="1" applyNumberFormat="1" applyFont="1" applyBorder="1" applyAlignment="1">
      <alignment horizontal="center"/>
    </xf>
    <xf numFmtId="168" fontId="12" fillId="0" borderId="0" xfId="1" applyNumberFormat="1" applyFont="1" applyBorder="1" applyAlignment="1">
      <alignment horizontal="center"/>
    </xf>
    <xf numFmtId="0" fontId="20" fillId="0" borderId="0" xfId="2" applyFont="1"/>
    <xf numFmtId="168" fontId="21" fillId="3" borderId="0" xfId="2" applyNumberFormat="1" applyFont="1" applyFill="1"/>
    <xf numFmtId="0" fontId="22" fillId="0" borderId="0" xfId="2" applyFont="1"/>
    <xf numFmtId="0" fontId="23" fillId="0" borderId="0" xfId="2" applyFont="1"/>
    <xf numFmtId="43" fontId="2" fillId="2" borderId="0" xfId="0" applyNumberFormat="1" applyFont="1" applyFill="1"/>
    <xf numFmtId="43" fontId="2" fillId="2" borderId="1" xfId="1" applyNumberFormat="1" applyFont="1" applyFill="1" applyBorder="1"/>
    <xf numFmtId="43" fontId="2" fillId="3" borderId="9" xfId="1" applyNumberFormat="1" applyFont="1" applyFill="1" applyBorder="1"/>
    <xf numFmtId="4" fontId="2" fillId="0" borderId="3" xfId="1" applyNumberFormat="1" applyFont="1" applyBorder="1"/>
    <xf numFmtId="164" fontId="2" fillId="2" borderId="3" xfId="0" applyNumberFormat="1" applyFont="1" applyFill="1" applyBorder="1"/>
    <xf numFmtId="43" fontId="2" fillId="0" borderId="0" xfId="0" applyNumberFormat="1" applyFont="1" applyBorder="1"/>
    <xf numFmtId="43" fontId="2" fillId="3" borderId="0" xfId="1" applyNumberFormat="1" applyFont="1" applyFill="1" applyBorder="1"/>
    <xf numFmtId="43" fontId="4" fillId="0" borderId="0" xfId="0" applyNumberFormat="1" applyFont="1" applyBorder="1"/>
    <xf numFmtId="43" fontId="2" fillId="3" borderId="7" xfId="1" applyNumberFormat="1" applyFont="1" applyFill="1" applyBorder="1"/>
    <xf numFmtId="43" fontId="2" fillId="3" borderId="7" xfId="0" applyNumberFormat="1" applyFont="1" applyFill="1" applyBorder="1"/>
    <xf numFmtId="43" fontId="2" fillId="3" borderId="14" xfId="1" applyNumberFormat="1" applyFont="1" applyFill="1" applyBorder="1"/>
    <xf numFmtId="43" fontId="2" fillId="3" borderId="1" xfId="1" applyNumberFormat="1" applyFont="1" applyFill="1" applyBorder="1"/>
    <xf numFmtId="43" fontId="2" fillId="2" borderId="9" xfId="1" applyNumberFormat="1" applyFont="1" applyFill="1" applyBorder="1"/>
    <xf numFmtId="43" fontId="4" fillId="2" borderId="3" xfId="1" applyNumberFormat="1" applyFont="1" applyFill="1" applyBorder="1"/>
    <xf numFmtId="4" fontId="4" fillId="0" borderId="2" xfId="1" applyNumberFormat="1" applyFont="1" applyBorder="1"/>
    <xf numFmtId="43" fontId="4" fillId="2" borderId="1" xfId="1" applyNumberFormat="1" applyFont="1" applyFill="1" applyBorder="1"/>
    <xf numFmtId="43" fontId="4" fillId="3" borderId="9" xfId="1" applyNumberFormat="1" applyFont="1" applyFill="1" applyBorder="1"/>
    <xf numFmtId="166" fontId="4" fillId="0" borderId="0" xfId="0" applyNumberFormat="1" applyFont="1" applyBorder="1"/>
    <xf numFmtId="43" fontId="4" fillId="0" borderId="20" xfId="0" applyNumberFormat="1" applyFont="1" applyBorder="1"/>
    <xf numFmtId="164" fontId="4" fillId="2" borderId="0" xfId="1" applyNumberFormat="1" applyFont="1" applyFill="1" applyBorder="1"/>
    <xf numFmtId="164" fontId="4" fillId="2" borderId="3" xfId="0" applyNumberFormat="1" applyFont="1" applyFill="1" applyBorder="1"/>
    <xf numFmtId="0" fontId="4" fillId="0" borderId="0" xfId="0" applyFont="1" applyBorder="1"/>
    <xf numFmtId="43" fontId="4" fillId="3" borderId="0" xfId="1" applyNumberFormat="1" applyFont="1" applyFill="1" applyBorder="1"/>
    <xf numFmtId="14" fontId="14" fillId="0" borderId="21" xfId="0" applyNumberFormat="1" applyFont="1" applyBorder="1" applyAlignment="1">
      <alignment horizontal="left"/>
    </xf>
    <xf numFmtId="43" fontId="4" fillId="0" borderId="7" xfId="0" applyNumberFormat="1" applyFont="1" applyBorder="1"/>
    <xf numFmtId="43" fontId="4" fillId="3" borderId="7" xfId="1" applyNumberFormat="1" applyFont="1" applyFill="1" applyBorder="1"/>
    <xf numFmtId="0" fontId="5" fillId="0" borderId="0" xfId="0" applyFont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5" fillId="0" borderId="23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S171"/>
  <sheetViews>
    <sheetView tabSelected="1" zoomScaleNormal="100" workbookViewId="0">
      <pane xSplit="2" ySplit="6" topLeftCell="C139" activePane="bottomRight" state="frozen"/>
      <selection activeCell="C5" sqref="C5"/>
      <selection pane="topRight" activeCell="C5" sqref="C5"/>
      <selection pane="bottomLeft" activeCell="C5" sqref="C5"/>
      <selection pane="bottomRight" activeCell="X144" sqref="X144"/>
    </sheetView>
  </sheetViews>
  <sheetFormatPr baseColWidth="10" defaultRowHeight="15" x14ac:dyDescent="0.3"/>
  <cols>
    <col min="1" max="1" width="4.7109375" style="1" customWidth="1"/>
    <col min="2" max="2" width="16.140625" style="1" customWidth="1"/>
    <col min="3" max="3" width="10.42578125" style="1" customWidth="1"/>
    <col min="4" max="5" width="7.7109375" style="1" customWidth="1"/>
    <col min="6" max="6" width="9.28515625" style="1" customWidth="1"/>
    <col min="7" max="7" width="9.7109375" style="1" customWidth="1"/>
    <col min="8" max="8" width="9.5703125" style="1" customWidth="1"/>
    <col min="9" max="9" width="7.7109375" style="1" customWidth="1"/>
    <col min="10" max="10" width="9" style="1" customWidth="1"/>
    <col min="11" max="11" width="7.7109375" style="1" customWidth="1"/>
    <col min="12" max="12" width="0.85546875" style="1" customWidth="1"/>
    <col min="13" max="13" width="10.140625" style="1" customWidth="1"/>
    <col min="14" max="15" width="7.7109375" style="1" customWidth="1"/>
    <col min="16" max="16" width="10.140625" style="1" customWidth="1"/>
    <col min="17" max="17" width="7.7109375" style="1" customWidth="1"/>
    <col min="18" max="18" width="10" style="1" customWidth="1"/>
    <col min="19" max="19" width="9.42578125" style="1" customWidth="1"/>
    <col min="20" max="20" width="10" style="1" customWidth="1"/>
    <col min="21" max="21" width="7.7109375" style="1" customWidth="1"/>
    <col min="22" max="22" width="0.85546875" style="1" customWidth="1"/>
    <col min="23" max="23" width="11.85546875" style="1" customWidth="1"/>
    <col min="24" max="24" width="10.85546875" style="1" customWidth="1"/>
    <col min="25" max="25" width="0.85546875" style="1" customWidth="1"/>
    <col min="26" max="26" width="11.140625" style="29" customWidth="1"/>
    <col min="27" max="27" width="0.85546875" style="1" customWidth="1"/>
    <col min="28" max="28" width="8.7109375" style="1" customWidth="1"/>
    <col min="29" max="29" width="13" style="1" customWidth="1"/>
    <col min="30" max="30" width="12.5703125" style="1" customWidth="1"/>
    <col min="31" max="31" width="9.7109375" style="1" customWidth="1"/>
    <col min="32" max="32" width="12.42578125" style="29" customWidth="1"/>
    <col min="33" max="33" width="9.7109375" style="1" customWidth="1"/>
    <col min="34" max="34" width="24.42578125" style="32" customWidth="1"/>
    <col min="35" max="58" width="11.42578125" style="32"/>
    <col min="59" max="16384" width="11.42578125" style="1"/>
  </cols>
  <sheetData>
    <row r="2" spans="2:36" ht="27.75" x14ac:dyDescent="0.45">
      <c r="C2" s="158" t="s">
        <v>23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4" spans="2:36" ht="15.75" customHeight="1" x14ac:dyDescent="0.3">
      <c r="B4" s="160" t="s">
        <v>25</v>
      </c>
      <c r="C4" s="159" t="s">
        <v>24</v>
      </c>
      <c r="D4" s="159"/>
      <c r="E4" s="159"/>
      <c r="F4" s="159"/>
      <c r="G4" s="159"/>
      <c r="H4" s="159"/>
      <c r="I4" s="159"/>
      <c r="J4" s="159"/>
      <c r="K4" s="159"/>
      <c r="L4" s="73"/>
      <c r="M4" s="74" t="s">
        <v>12</v>
      </c>
      <c r="N4" s="75"/>
      <c r="O4" s="75"/>
      <c r="P4" s="75"/>
      <c r="Q4" s="75"/>
      <c r="R4" s="75"/>
      <c r="S4" s="75"/>
      <c r="T4" s="75"/>
      <c r="U4" s="76"/>
      <c r="V4" s="29"/>
      <c r="W4" s="29"/>
      <c r="X4" s="29"/>
      <c r="Y4" s="29"/>
      <c r="AC4" s="159" t="s">
        <v>62</v>
      </c>
      <c r="AD4" s="159"/>
      <c r="AE4" s="159"/>
      <c r="AF4" s="162" t="s">
        <v>66</v>
      </c>
      <c r="AG4" s="162" t="s">
        <v>67</v>
      </c>
      <c r="AH4" s="159" t="s">
        <v>65</v>
      </c>
    </row>
    <row r="5" spans="2:36" x14ac:dyDescent="0.3">
      <c r="B5" s="161"/>
      <c r="C5" s="77" t="s">
        <v>11</v>
      </c>
      <c r="D5" s="77" t="s">
        <v>10</v>
      </c>
      <c r="E5" s="77" t="s">
        <v>9</v>
      </c>
      <c r="F5" s="77" t="s">
        <v>8</v>
      </c>
      <c r="G5" s="77" t="s">
        <v>7</v>
      </c>
      <c r="H5" s="77" t="s">
        <v>6</v>
      </c>
      <c r="I5" s="77" t="s">
        <v>5</v>
      </c>
      <c r="J5" s="77" t="s">
        <v>4</v>
      </c>
      <c r="K5" s="77" t="s">
        <v>3</v>
      </c>
      <c r="L5" s="73"/>
      <c r="M5" s="77" t="s">
        <v>11</v>
      </c>
      <c r="N5" s="77" t="s">
        <v>10</v>
      </c>
      <c r="O5" s="77" t="s">
        <v>9</v>
      </c>
      <c r="P5" s="77" t="s">
        <v>8</v>
      </c>
      <c r="Q5" s="77" t="s">
        <v>7</v>
      </c>
      <c r="R5" s="77" t="s">
        <v>6</v>
      </c>
      <c r="S5" s="77" t="s">
        <v>5</v>
      </c>
      <c r="T5" s="77" t="s">
        <v>4</v>
      </c>
      <c r="U5" s="77" t="s">
        <v>3</v>
      </c>
      <c r="V5" s="29"/>
      <c r="W5" s="77" t="s">
        <v>2</v>
      </c>
      <c r="X5" s="77" t="s">
        <v>1</v>
      </c>
      <c r="Y5" s="73"/>
      <c r="Z5" s="77" t="s">
        <v>0</v>
      </c>
      <c r="AA5" s="78"/>
      <c r="AB5" s="79"/>
      <c r="AC5" s="77" t="s">
        <v>63</v>
      </c>
      <c r="AD5" s="77" t="s">
        <v>64</v>
      </c>
      <c r="AE5" s="77" t="s">
        <v>46</v>
      </c>
      <c r="AF5" s="163"/>
      <c r="AG5" s="163"/>
      <c r="AH5" s="159"/>
    </row>
    <row r="6" spans="2:36" x14ac:dyDescent="0.3">
      <c r="B6" s="22"/>
      <c r="C6" s="42"/>
      <c r="D6" s="42"/>
      <c r="E6" s="42"/>
      <c r="F6" s="42"/>
      <c r="G6" s="42"/>
      <c r="H6" s="42"/>
      <c r="I6" s="42"/>
      <c r="J6" s="42"/>
      <c r="K6" s="42"/>
      <c r="M6" s="2"/>
      <c r="N6" s="2"/>
      <c r="O6" s="2"/>
      <c r="P6" s="2"/>
      <c r="Q6" s="2"/>
      <c r="R6" s="2"/>
      <c r="S6" s="2"/>
      <c r="T6" s="2"/>
      <c r="U6" s="2"/>
      <c r="W6" s="2"/>
      <c r="X6" s="2"/>
      <c r="Z6" s="146"/>
      <c r="AB6" s="2"/>
      <c r="AC6" s="40"/>
      <c r="AD6" s="135"/>
      <c r="AE6" s="40"/>
      <c r="AF6" s="55"/>
      <c r="AG6" s="40"/>
      <c r="AH6" s="40"/>
    </row>
    <row r="7" spans="2:36" x14ac:dyDescent="0.3">
      <c r="B7" s="43">
        <v>42736</v>
      </c>
      <c r="C7" s="49"/>
      <c r="D7" s="49"/>
      <c r="E7" s="49"/>
      <c r="F7" s="49"/>
      <c r="G7" s="49"/>
      <c r="H7" s="49"/>
      <c r="I7" s="49"/>
      <c r="J7" s="49"/>
      <c r="K7" s="49"/>
      <c r="L7" s="132"/>
      <c r="M7" s="133"/>
      <c r="N7" s="133"/>
      <c r="O7" s="133"/>
      <c r="P7" s="133"/>
      <c r="Q7" s="133"/>
      <c r="R7" s="133"/>
      <c r="S7" s="133"/>
      <c r="T7" s="133"/>
      <c r="U7" s="133"/>
      <c r="V7" s="132"/>
      <c r="W7" s="133"/>
      <c r="X7" s="133"/>
      <c r="Y7" s="132"/>
      <c r="Z7" s="147"/>
      <c r="AA7" s="5"/>
      <c r="AB7" s="4"/>
      <c r="AC7" s="136"/>
      <c r="AD7" s="44"/>
      <c r="AE7" s="136"/>
      <c r="AF7" s="152"/>
      <c r="AG7" s="136"/>
      <c r="AH7" s="40"/>
    </row>
    <row r="8" spans="2:36" x14ac:dyDescent="0.3">
      <c r="B8" s="45">
        <v>42737</v>
      </c>
      <c r="C8" s="53">
        <v>15.5</v>
      </c>
      <c r="D8" s="48"/>
      <c r="E8" s="48"/>
      <c r="F8" s="48">
        <v>27.3</v>
      </c>
      <c r="G8" s="48">
        <v>7.7</v>
      </c>
      <c r="H8" s="48">
        <v>3</v>
      </c>
      <c r="I8" s="48"/>
      <c r="J8" s="48">
        <v>26</v>
      </c>
      <c r="K8" s="48">
        <v>5</v>
      </c>
      <c r="L8" s="34"/>
      <c r="M8" s="134">
        <v>2</v>
      </c>
      <c r="N8" s="134"/>
      <c r="O8" s="134"/>
      <c r="P8" s="134">
        <v>10</v>
      </c>
      <c r="Q8" s="134">
        <v>1.4</v>
      </c>
      <c r="R8" s="134">
        <v>7</v>
      </c>
      <c r="S8" s="134"/>
      <c r="T8" s="134">
        <v>5</v>
      </c>
      <c r="U8" s="134"/>
      <c r="V8" s="34"/>
      <c r="W8" s="134">
        <f t="shared" ref="W8:W23" si="0">SUM(C8:K8)</f>
        <v>84.5</v>
      </c>
      <c r="X8" s="134">
        <f t="shared" ref="X8:X24" si="1">SUM(M8:U8)</f>
        <v>25.4</v>
      </c>
      <c r="Y8" s="34"/>
      <c r="Z8" s="148">
        <f t="shared" ref="Z8:Z37" si="2">+W8+X8</f>
        <v>109.9</v>
      </c>
      <c r="AA8" s="8"/>
      <c r="AB8" s="7"/>
      <c r="AC8" s="48">
        <f t="shared" ref="AC8:AC37" si="3">+C8+D8+E8+F8+M8+N8+O8+P8</f>
        <v>54.8</v>
      </c>
      <c r="AD8" s="48">
        <f t="shared" ref="AD8:AD15" si="4">+G8+H8+I8+Q8+R8+S8</f>
        <v>19.100000000000001</v>
      </c>
      <c r="AE8" s="48">
        <f t="shared" ref="AE8:AE37" si="5">+J8+K8+T8+U8</f>
        <v>36</v>
      </c>
      <c r="AF8" s="63">
        <f t="shared" ref="AF8:AF37" si="6">+AC8+AD8+AE8</f>
        <v>109.9</v>
      </c>
      <c r="AG8" s="48">
        <f t="shared" ref="AG8:AG37" si="7">+Z8-AF8</f>
        <v>0</v>
      </c>
      <c r="AH8" s="40"/>
    </row>
    <row r="9" spans="2:36" x14ac:dyDescent="0.3">
      <c r="B9" s="45">
        <v>42738</v>
      </c>
      <c r="C9" s="48">
        <v>18.5</v>
      </c>
      <c r="D9" s="48">
        <v>1</v>
      </c>
      <c r="E9" s="48"/>
      <c r="F9" s="48">
        <v>36.5</v>
      </c>
      <c r="G9" s="48">
        <v>5.5</v>
      </c>
      <c r="H9" s="48">
        <v>8.8000000000000007</v>
      </c>
      <c r="I9" s="48"/>
      <c r="J9" s="48">
        <v>22</v>
      </c>
      <c r="K9" s="48"/>
      <c r="L9" s="34"/>
      <c r="M9" s="48">
        <v>2</v>
      </c>
      <c r="N9" s="48">
        <v>3.5</v>
      </c>
      <c r="O9" s="48"/>
      <c r="P9" s="48">
        <v>4.0999999999999996</v>
      </c>
      <c r="Q9" s="48">
        <v>1</v>
      </c>
      <c r="R9" s="48">
        <v>3</v>
      </c>
      <c r="S9" s="48"/>
      <c r="T9" s="48">
        <v>18</v>
      </c>
      <c r="U9" s="48"/>
      <c r="V9" s="34"/>
      <c r="W9" s="48">
        <f t="shared" si="0"/>
        <v>92.3</v>
      </c>
      <c r="X9" s="48">
        <f t="shared" si="1"/>
        <v>31.6</v>
      </c>
      <c r="Y9" s="53"/>
      <c r="Z9" s="148">
        <f t="shared" si="2"/>
        <v>123.9</v>
      </c>
      <c r="AA9" s="8"/>
      <c r="AB9" s="7"/>
      <c r="AC9" s="48">
        <f t="shared" si="3"/>
        <v>65.599999999999994</v>
      </c>
      <c r="AD9" s="48">
        <f t="shared" si="4"/>
        <v>18.3</v>
      </c>
      <c r="AE9" s="48">
        <f t="shared" si="5"/>
        <v>40</v>
      </c>
      <c r="AF9" s="63">
        <f t="shared" si="6"/>
        <v>123.89999999999999</v>
      </c>
      <c r="AG9" s="48">
        <f t="shared" si="7"/>
        <v>0</v>
      </c>
      <c r="AH9" s="40"/>
    </row>
    <row r="10" spans="2:36" x14ac:dyDescent="0.3">
      <c r="B10" s="45">
        <v>42739</v>
      </c>
      <c r="C10" s="48">
        <v>9.5</v>
      </c>
      <c r="D10" s="48"/>
      <c r="E10" s="48"/>
      <c r="F10" s="48">
        <v>30.8</v>
      </c>
      <c r="G10" s="48">
        <v>9.6999999999999993</v>
      </c>
      <c r="H10" s="48">
        <v>3</v>
      </c>
      <c r="I10" s="48"/>
      <c r="J10" s="48">
        <v>16</v>
      </c>
      <c r="K10" s="48">
        <v>2</v>
      </c>
      <c r="L10" s="34"/>
      <c r="M10" s="48">
        <v>0.5</v>
      </c>
      <c r="N10" s="48">
        <v>2.5</v>
      </c>
      <c r="O10" s="48"/>
      <c r="P10" s="48">
        <v>3.8</v>
      </c>
      <c r="Q10" s="48">
        <v>4.0999999999999996</v>
      </c>
      <c r="R10" s="48">
        <v>4.8</v>
      </c>
      <c r="S10" s="48"/>
      <c r="T10" s="48">
        <v>7</v>
      </c>
      <c r="U10" s="48">
        <v>11</v>
      </c>
      <c r="V10" s="34"/>
      <c r="W10" s="48">
        <f t="shared" si="0"/>
        <v>71</v>
      </c>
      <c r="X10" s="48">
        <f t="shared" si="1"/>
        <v>33.700000000000003</v>
      </c>
      <c r="Y10" s="53"/>
      <c r="Z10" s="148">
        <f t="shared" si="2"/>
        <v>104.7</v>
      </c>
      <c r="AA10" s="8"/>
      <c r="AB10" s="7"/>
      <c r="AC10" s="48">
        <f t="shared" si="3"/>
        <v>47.099999999999994</v>
      </c>
      <c r="AD10" s="48">
        <f t="shared" si="4"/>
        <v>21.599999999999998</v>
      </c>
      <c r="AE10" s="48">
        <f t="shared" si="5"/>
        <v>36</v>
      </c>
      <c r="AF10" s="63">
        <f t="shared" si="6"/>
        <v>104.69999999999999</v>
      </c>
      <c r="AG10" s="48">
        <f t="shared" si="7"/>
        <v>0</v>
      </c>
      <c r="AH10" s="40"/>
    </row>
    <row r="11" spans="2:36" x14ac:dyDescent="0.3">
      <c r="B11" s="45">
        <v>42740</v>
      </c>
      <c r="C11" s="48">
        <v>4.5</v>
      </c>
      <c r="D11" s="48"/>
      <c r="E11" s="48"/>
      <c r="F11" s="48">
        <v>27.1</v>
      </c>
      <c r="G11" s="48">
        <v>7.4</v>
      </c>
      <c r="H11" s="48">
        <v>11</v>
      </c>
      <c r="I11" s="48"/>
      <c r="J11" s="48">
        <v>15</v>
      </c>
      <c r="K11" s="48">
        <v>4</v>
      </c>
      <c r="L11" s="34"/>
      <c r="M11" s="48">
        <v>3</v>
      </c>
      <c r="N11" s="48"/>
      <c r="O11" s="48"/>
      <c r="P11" s="48">
        <v>5.7</v>
      </c>
      <c r="Q11" s="48">
        <v>1.5</v>
      </c>
      <c r="R11" s="48">
        <v>5.5</v>
      </c>
      <c r="S11" s="48"/>
      <c r="T11" s="48">
        <v>5</v>
      </c>
      <c r="U11" s="48"/>
      <c r="V11" s="34"/>
      <c r="W11" s="48">
        <f t="shared" si="0"/>
        <v>69</v>
      </c>
      <c r="X11" s="48">
        <f t="shared" si="1"/>
        <v>20.7</v>
      </c>
      <c r="Y11" s="53"/>
      <c r="Z11" s="148">
        <f t="shared" si="2"/>
        <v>89.7</v>
      </c>
      <c r="AA11" s="8"/>
      <c r="AB11" s="7"/>
      <c r="AC11" s="48">
        <f t="shared" si="3"/>
        <v>40.300000000000004</v>
      </c>
      <c r="AD11" s="48">
        <f t="shared" si="4"/>
        <v>25.4</v>
      </c>
      <c r="AE11" s="48">
        <f t="shared" si="5"/>
        <v>24</v>
      </c>
      <c r="AF11" s="63">
        <f t="shared" si="6"/>
        <v>89.7</v>
      </c>
      <c r="AG11" s="48">
        <f t="shared" si="7"/>
        <v>0</v>
      </c>
      <c r="AH11" s="40"/>
    </row>
    <row r="12" spans="2:36" x14ac:dyDescent="0.3">
      <c r="B12" s="45">
        <v>42741</v>
      </c>
      <c r="C12" s="48">
        <v>3</v>
      </c>
      <c r="D12" s="48">
        <v>1.5</v>
      </c>
      <c r="E12" s="48"/>
      <c r="F12" s="48">
        <v>23.4</v>
      </c>
      <c r="G12" s="48">
        <v>5</v>
      </c>
      <c r="H12" s="48">
        <v>7.4</v>
      </c>
      <c r="I12" s="48"/>
      <c r="J12" s="48">
        <v>5</v>
      </c>
      <c r="K12" s="48"/>
      <c r="L12" s="34"/>
      <c r="M12" s="48">
        <v>5.5</v>
      </c>
      <c r="N12" s="48">
        <v>2.5</v>
      </c>
      <c r="O12" s="48"/>
      <c r="P12" s="48">
        <v>5</v>
      </c>
      <c r="Q12" s="48">
        <v>2.5</v>
      </c>
      <c r="R12" s="48">
        <v>8.6</v>
      </c>
      <c r="S12" s="48"/>
      <c r="T12" s="48">
        <v>4</v>
      </c>
      <c r="U12" s="48"/>
      <c r="V12" s="34"/>
      <c r="W12" s="48">
        <f t="shared" si="0"/>
        <v>45.3</v>
      </c>
      <c r="X12" s="48">
        <f t="shared" si="1"/>
        <v>28.1</v>
      </c>
      <c r="Y12" s="53"/>
      <c r="Z12" s="148">
        <f t="shared" si="2"/>
        <v>73.400000000000006</v>
      </c>
      <c r="AA12" s="8"/>
      <c r="AB12" s="7"/>
      <c r="AC12" s="48">
        <f t="shared" si="3"/>
        <v>40.9</v>
      </c>
      <c r="AD12" s="48">
        <f t="shared" si="4"/>
        <v>23.5</v>
      </c>
      <c r="AE12" s="48">
        <f t="shared" si="5"/>
        <v>9</v>
      </c>
      <c r="AF12" s="63">
        <f t="shared" si="6"/>
        <v>73.400000000000006</v>
      </c>
      <c r="AG12" s="48">
        <f t="shared" si="7"/>
        <v>0</v>
      </c>
      <c r="AH12" s="40"/>
    </row>
    <row r="13" spans="2:36" x14ac:dyDescent="0.3">
      <c r="B13" s="45">
        <v>42742</v>
      </c>
      <c r="C13" s="48">
        <v>3</v>
      </c>
      <c r="D13" s="48">
        <v>1.5</v>
      </c>
      <c r="E13" s="48"/>
      <c r="F13" s="48">
        <v>23.4</v>
      </c>
      <c r="G13" s="48">
        <v>5</v>
      </c>
      <c r="H13" s="48">
        <v>7.4</v>
      </c>
      <c r="I13" s="48"/>
      <c r="J13" s="48">
        <v>5</v>
      </c>
      <c r="K13" s="48"/>
      <c r="L13" s="34"/>
      <c r="M13" s="48">
        <v>0.5</v>
      </c>
      <c r="N13" s="48"/>
      <c r="O13" s="48"/>
      <c r="P13" s="48">
        <v>4.5</v>
      </c>
      <c r="Q13" s="48">
        <v>1.5</v>
      </c>
      <c r="R13" s="48">
        <v>7.4</v>
      </c>
      <c r="S13" s="48">
        <v>4</v>
      </c>
      <c r="T13" s="48">
        <v>5</v>
      </c>
      <c r="U13" s="48"/>
      <c r="V13" s="34"/>
      <c r="W13" s="48">
        <f t="shared" si="0"/>
        <v>45.3</v>
      </c>
      <c r="X13" s="48">
        <f t="shared" si="1"/>
        <v>22.9</v>
      </c>
      <c r="Y13" s="53"/>
      <c r="Z13" s="148">
        <f t="shared" si="2"/>
        <v>68.199999999999989</v>
      </c>
      <c r="AA13" s="8"/>
      <c r="AB13" s="7"/>
      <c r="AC13" s="48">
        <f t="shared" si="3"/>
        <v>32.9</v>
      </c>
      <c r="AD13" s="48">
        <f t="shared" si="4"/>
        <v>25.3</v>
      </c>
      <c r="AE13" s="48">
        <f t="shared" si="5"/>
        <v>10</v>
      </c>
      <c r="AF13" s="63">
        <f t="shared" si="6"/>
        <v>68.2</v>
      </c>
      <c r="AG13" s="48">
        <f t="shared" si="7"/>
        <v>0</v>
      </c>
      <c r="AH13" s="40"/>
    </row>
    <row r="14" spans="2:36" x14ac:dyDescent="0.3">
      <c r="B14" s="43">
        <v>42743</v>
      </c>
      <c r="C14" s="49"/>
      <c r="D14" s="49"/>
      <c r="E14" s="49"/>
      <c r="F14" s="49"/>
      <c r="G14" s="49"/>
      <c r="H14" s="49"/>
      <c r="I14" s="49"/>
      <c r="J14" s="49"/>
      <c r="K14" s="49"/>
      <c r="L14" s="35"/>
      <c r="M14" s="49"/>
      <c r="N14" s="49"/>
      <c r="O14" s="49"/>
      <c r="P14" s="49"/>
      <c r="Q14" s="49"/>
      <c r="R14" s="49"/>
      <c r="S14" s="49"/>
      <c r="T14" s="49"/>
      <c r="U14" s="49"/>
      <c r="V14" s="35"/>
      <c r="W14" s="49">
        <f t="shared" si="0"/>
        <v>0</v>
      </c>
      <c r="X14" s="49">
        <f t="shared" si="1"/>
        <v>0</v>
      </c>
      <c r="Y14" s="50"/>
      <c r="Z14" s="148">
        <f t="shared" si="2"/>
        <v>0</v>
      </c>
      <c r="AB14" s="4"/>
      <c r="AC14" s="48">
        <f t="shared" si="3"/>
        <v>0</v>
      </c>
      <c r="AD14" s="48">
        <f t="shared" si="4"/>
        <v>0</v>
      </c>
      <c r="AE14" s="48">
        <f t="shared" si="5"/>
        <v>0</v>
      </c>
      <c r="AF14" s="63">
        <f t="shared" si="6"/>
        <v>0</v>
      </c>
      <c r="AG14" s="48">
        <f t="shared" si="7"/>
        <v>0</v>
      </c>
      <c r="AH14" s="40"/>
    </row>
    <row r="15" spans="2:36" x14ac:dyDescent="0.3">
      <c r="B15" s="45">
        <v>42744</v>
      </c>
      <c r="C15" s="48">
        <v>7.5</v>
      </c>
      <c r="D15" s="48"/>
      <c r="E15" s="48"/>
      <c r="F15" s="48">
        <v>52.1</v>
      </c>
      <c r="G15" s="48">
        <v>13.2</v>
      </c>
      <c r="H15" s="48">
        <v>8.6999999999999993</v>
      </c>
      <c r="I15" s="48">
        <v>3</v>
      </c>
      <c r="J15" s="48">
        <v>22</v>
      </c>
      <c r="K15" s="48"/>
      <c r="L15" s="34"/>
      <c r="M15" s="48">
        <v>6.5</v>
      </c>
      <c r="N15" s="48">
        <v>8.5</v>
      </c>
      <c r="O15" s="48"/>
      <c r="P15" s="48">
        <v>9</v>
      </c>
      <c r="Q15" s="48">
        <v>1.5</v>
      </c>
      <c r="R15" s="48">
        <v>10.1</v>
      </c>
      <c r="S15" s="48"/>
      <c r="T15" s="48">
        <v>20</v>
      </c>
      <c r="U15" s="48"/>
      <c r="V15" s="34"/>
      <c r="W15" s="48">
        <f t="shared" si="0"/>
        <v>106.5</v>
      </c>
      <c r="X15" s="48">
        <f t="shared" si="1"/>
        <v>55.6</v>
      </c>
      <c r="Y15" s="53"/>
      <c r="Z15" s="148">
        <f t="shared" si="2"/>
        <v>162.1</v>
      </c>
      <c r="AA15" s="8"/>
      <c r="AB15" s="7"/>
      <c r="AC15" s="48">
        <f t="shared" si="3"/>
        <v>83.6</v>
      </c>
      <c r="AD15" s="48">
        <f t="shared" si="4"/>
        <v>36.5</v>
      </c>
      <c r="AE15" s="48">
        <f t="shared" si="5"/>
        <v>42</v>
      </c>
      <c r="AF15" s="63">
        <f t="shared" si="6"/>
        <v>162.1</v>
      </c>
      <c r="AG15" s="48">
        <f t="shared" si="7"/>
        <v>0</v>
      </c>
      <c r="AH15" s="40"/>
    </row>
    <row r="16" spans="2:36" x14ac:dyDescent="0.3">
      <c r="B16" s="45">
        <v>42745</v>
      </c>
      <c r="C16" s="48">
        <v>8.5</v>
      </c>
      <c r="D16" s="48">
        <v>1</v>
      </c>
      <c r="E16" s="48"/>
      <c r="F16" s="48">
        <v>25.9</v>
      </c>
      <c r="G16" s="48">
        <v>0.5</v>
      </c>
      <c r="H16" s="48">
        <v>4.8</v>
      </c>
      <c r="I16" s="48" t="s">
        <v>13</v>
      </c>
      <c r="J16" s="48">
        <v>16</v>
      </c>
      <c r="K16" s="48"/>
      <c r="L16" s="34"/>
      <c r="M16" s="48">
        <v>5</v>
      </c>
      <c r="N16" s="48"/>
      <c r="O16" s="48"/>
      <c r="P16" s="48">
        <v>12.2</v>
      </c>
      <c r="Q16" s="48">
        <v>7</v>
      </c>
      <c r="R16" s="48">
        <v>7.2</v>
      </c>
      <c r="S16" s="48">
        <v>2.2000000000000002</v>
      </c>
      <c r="T16" s="48">
        <v>4</v>
      </c>
      <c r="U16" s="48">
        <v>3</v>
      </c>
      <c r="V16" s="34"/>
      <c r="W16" s="48">
        <f t="shared" si="0"/>
        <v>56.699999999999996</v>
      </c>
      <c r="X16" s="48">
        <f t="shared" si="1"/>
        <v>40.6</v>
      </c>
      <c r="Y16" s="53"/>
      <c r="Z16" s="148">
        <f t="shared" si="2"/>
        <v>97.3</v>
      </c>
      <c r="AA16" s="8"/>
      <c r="AB16" s="7"/>
      <c r="AC16" s="48">
        <f t="shared" si="3"/>
        <v>52.599999999999994</v>
      </c>
      <c r="AD16" s="48">
        <v>21.7</v>
      </c>
      <c r="AE16" s="48">
        <f t="shared" si="5"/>
        <v>23</v>
      </c>
      <c r="AF16" s="63">
        <f t="shared" si="6"/>
        <v>97.3</v>
      </c>
      <c r="AG16" s="48">
        <f t="shared" si="7"/>
        <v>0</v>
      </c>
      <c r="AH16" s="40"/>
      <c r="AJ16" s="137"/>
    </row>
    <row r="17" spans="1:130" x14ac:dyDescent="0.3">
      <c r="B17" s="45">
        <v>42746</v>
      </c>
      <c r="C17" s="48">
        <v>10.5</v>
      </c>
      <c r="D17" s="48">
        <v>3</v>
      </c>
      <c r="E17" s="48"/>
      <c r="F17" s="48">
        <v>21.3</v>
      </c>
      <c r="G17" s="48">
        <v>2</v>
      </c>
      <c r="H17" s="48">
        <v>2.4</v>
      </c>
      <c r="I17" s="48"/>
      <c r="J17" s="48">
        <v>7</v>
      </c>
      <c r="K17" s="48">
        <v>3</v>
      </c>
      <c r="L17" s="34"/>
      <c r="M17" s="48">
        <v>2</v>
      </c>
      <c r="N17" s="48">
        <v>7.5</v>
      </c>
      <c r="O17" s="48"/>
      <c r="P17" s="48">
        <v>9.3000000000000007</v>
      </c>
      <c r="Q17" s="48">
        <v>1</v>
      </c>
      <c r="R17" s="48"/>
      <c r="S17" s="48">
        <v>1.2</v>
      </c>
      <c r="T17" s="48">
        <v>2</v>
      </c>
      <c r="U17" s="48">
        <v>3</v>
      </c>
      <c r="V17" s="34"/>
      <c r="W17" s="48">
        <f t="shared" si="0"/>
        <v>49.199999999999996</v>
      </c>
      <c r="X17" s="48">
        <v>26</v>
      </c>
      <c r="Y17" s="53"/>
      <c r="Z17" s="148">
        <f t="shared" si="2"/>
        <v>75.199999999999989</v>
      </c>
      <c r="AA17" s="8"/>
      <c r="AB17" s="7"/>
      <c r="AC17" s="48">
        <f t="shared" si="3"/>
        <v>53.599999999999994</v>
      </c>
      <c r="AD17" s="48">
        <f t="shared" ref="AD17:AD37" si="8">+G17+H17+I17+Q17+R17+S17</f>
        <v>6.6000000000000005</v>
      </c>
      <c r="AE17" s="48">
        <f t="shared" si="5"/>
        <v>15</v>
      </c>
      <c r="AF17" s="63">
        <f t="shared" si="6"/>
        <v>75.199999999999989</v>
      </c>
      <c r="AG17" s="48">
        <f t="shared" si="7"/>
        <v>0</v>
      </c>
      <c r="AH17" s="40"/>
      <c r="AJ17" s="137"/>
    </row>
    <row r="18" spans="1:130" x14ac:dyDescent="0.3">
      <c r="B18" s="45">
        <v>42747</v>
      </c>
      <c r="C18" s="48">
        <v>5.5</v>
      </c>
      <c r="D18" s="48">
        <v>5.5</v>
      </c>
      <c r="E18" s="48"/>
      <c r="F18" s="48">
        <v>31.2</v>
      </c>
      <c r="G18" s="48">
        <v>2.5</v>
      </c>
      <c r="H18" s="48">
        <v>3.3</v>
      </c>
      <c r="I18" s="48"/>
      <c r="J18" s="48">
        <v>17</v>
      </c>
      <c r="K18" s="48"/>
      <c r="L18" s="34"/>
      <c r="M18" s="48">
        <v>2</v>
      </c>
      <c r="N18" s="48">
        <v>3.5</v>
      </c>
      <c r="O18" s="48"/>
      <c r="P18" s="48">
        <v>10.7</v>
      </c>
      <c r="Q18" s="48">
        <v>2</v>
      </c>
      <c r="R18" s="48">
        <v>7.2</v>
      </c>
      <c r="S18" s="48">
        <v>2.4</v>
      </c>
      <c r="T18" s="48">
        <v>9</v>
      </c>
      <c r="U18" s="48"/>
      <c r="V18" s="34"/>
      <c r="W18" s="48">
        <f t="shared" si="0"/>
        <v>65</v>
      </c>
      <c r="X18" s="48">
        <f t="shared" si="1"/>
        <v>36.799999999999997</v>
      </c>
      <c r="Y18" s="53"/>
      <c r="Z18" s="148">
        <f t="shared" si="2"/>
        <v>101.8</v>
      </c>
      <c r="AA18" s="8"/>
      <c r="AB18" s="7"/>
      <c r="AC18" s="48">
        <f t="shared" si="3"/>
        <v>58.400000000000006</v>
      </c>
      <c r="AD18" s="48">
        <f t="shared" si="8"/>
        <v>17.399999999999999</v>
      </c>
      <c r="AE18" s="48">
        <f t="shared" si="5"/>
        <v>26</v>
      </c>
      <c r="AF18" s="63">
        <f t="shared" si="6"/>
        <v>101.80000000000001</v>
      </c>
      <c r="AG18" s="48">
        <f t="shared" si="7"/>
        <v>0</v>
      </c>
      <c r="AH18" s="40"/>
    </row>
    <row r="19" spans="1:130" x14ac:dyDescent="0.3">
      <c r="B19" s="45">
        <v>42748</v>
      </c>
      <c r="C19" s="48">
        <v>3</v>
      </c>
      <c r="D19" s="48">
        <v>5</v>
      </c>
      <c r="E19" s="48"/>
      <c r="F19" s="48">
        <v>23.4</v>
      </c>
      <c r="G19" s="48">
        <v>6.2</v>
      </c>
      <c r="H19" s="48">
        <v>9.5</v>
      </c>
      <c r="I19" s="48"/>
      <c r="J19" s="48">
        <v>13</v>
      </c>
      <c r="K19" s="48"/>
      <c r="L19" s="34"/>
      <c r="M19" s="48">
        <v>1.5</v>
      </c>
      <c r="N19" s="48">
        <v>4.5</v>
      </c>
      <c r="O19" s="48"/>
      <c r="P19" s="48">
        <v>7.2</v>
      </c>
      <c r="Q19" s="48"/>
      <c r="R19" s="48">
        <v>5</v>
      </c>
      <c r="S19" s="48"/>
      <c r="T19" s="48">
        <v>6</v>
      </c>
      <c r="U19" s="48">
        <v>7</v>
      </c>
      <c r="V19" s="34"/>
      <c r="W19" s="48">
        <f t="shared" si="0"/>
        <v>60.1</v>
      </c>
      <c r="X19" s="48">
        <f t="shared" si="1"/>
        <v>31.2</v>
      </c>
      <c r="Y19" s="53"/>
      <c r="Z19" s="148">
        <f t="shared" si="2"/>
        <v>91.3</v>
      </c>
      <c r="AA19" s="8"/>
      <c r="AB19" s="7"/>
      <c r="AC19" s="48">
        <f t="shared" si="3"/>
        <v>44.6</v>
      </c>
      <c r="AD19" s="48">
        <f t="shared" si="8"/>
        <v>20.7</v>
      </c>
      <c r="AE19" s="48">
        <f t="shared" si="5"/>
        <v>26</v>
      </c>
      <c r="AF19" s="63">
        <f t="shared" si="6"/>
        <v>91.3</v>
      </c>
      <c r="AG19" s="48">
        <f t="shared" si="7"/>
        <v>0</v>
      </c>
      <c r="AH19" s="40"/>
    </row>
    <row r="20" spans="1:130" x14ac:dyDescent="0.3">
      <c r="B20" s="45">
        <v>42749</v>
      </c>
      <c r="C20" s="48">
        <v>1</v>
      </c>
      <c r="D20" s="48">
        <v>1</v>
      </c>
      <c r="E20" s="48"/>
      <c r="F20" s="48">
        <v>3.4</v>
      </c>
      <c r="G20" s="48">
        <v>1.5</v>
      </c>
      <c r="H20" s="48">
        <v>4.9000000000000004</v>
      </c>
      <c r="I20" s="48"/>
      <c r="J20" s="48">
        <v>24</v>
      </c>
      <c r="K20" s="48">
        <v>6</v>
      </c>
      <c r="L20" s="34"/>
      <c r="M20" s="48">
        <v>1</v>
      </c>
      <c r="N20" s="48">
        <v>2.5</v>
      </c>
      <c r="O20" s="48"/>
      <c r="P20" s="48">
        <v>3.6</v>
      </c>
      <c r="Q20" s="48"/>
      <c r="R20" s="48">
        <v>6.8</v>
      </c>
      <c r="S20" s="48"/>
      <c r="T20" s="48">
        <v>11</v>
      </c>
      <c r="U20" s="48"/>
      <c r="V20" s="34"/>
      <c r="W20" s="48">
        <f t="shared" si="0"/>
        <v>41.8</v>
      </c>
      <c r="X20" s="48">
        <f t="shared" si="1"/>
        <v>24.9</v>
      </c>
      <c r="Y20" s="53"/>
      <c r="Z20" s="148">
        <f t="shared" si="2"/>
        <v>66.699999999999989</v>
      </c>
      <c r="AA20" s="8"/>
      <c r="AB20" s="7"/>
      <c r="AC20" s="48">
        <f t="shared" si="3"/>
        <v>12.5</v>
      </c>
      <c r="AD20" s="48">
        <f t="shared" si="8"/>
        <v>13.2</v>
      </c>
      <c r="AE20" s="48">
        <f t="shared" si="5"/>
        <v>41</v>
      </c>
      <c r="AF20" s="63">
        <f t="shared" si="6"/>
        <v>66.7</v>
      </c>
      <c r="AG20" s="48">
        <f t="shared" si="7"/>
        <v>0</v>
      </c>
      <c r="AH20" s="40"/>
    </row>
    <row r="21" spans="1:130" x14ac:dyDescent="0.3">
      <c r="B21" s="43">
        <v>42750</v>
      </c>
      <c r="C21" s="49"/>
      <c r="D21" s="49"/>
      <c r="E21" s="49"/>
      <c r="F21" s="49"/>
      <c r="G21" s="49"/>
      <c r="H21" s="49"/>
      <c r="I21" s="49"/>
      <c r="J21" s="49"/>
      <c r="K21" s="49"/>
      <c r="L21" s="35"/>
      <c r="M21" s="49"/>
      <c r="N21" s="49"/>
      <c r="O21" s="49"/>
      <c r="P21" s="49"/>
      <c r="Q21" s="49"/>
      <c r="R21" s="49"/>
      <c r="S21" s="49"/>
      <c r="T21" s="49"/>
      <c r="U21" s="49"/>
      <c r="V21" s="35"/>
      <c r="W21" s="49">
        <f t="shared" si="0"/>
        <v>0</v>
      </c>
      <c r="X21" s="49">
        <f t="shared" si="1"/>
        <v>0</v>
      </c>
      <c r="Y21" s="50"/>
      <c r="Z21" s="148">
        <f t="shared" si="2"/>
        <v>0</v>
      </c>
      <c r="AB21" s="4"/>
      <c r="AC21" s="48">
        <f t="shared" si="3"/>
        <v>0</v>
      </c>
      <c r="AD21" s="48">
        <f t="shared" si="8"/>
        <v>0</v>
      </c>
      <c r="AE21" s="48">
        <f t="shared" si="5"/>
        <v>0</v>
      </c>
      <c r="AF21" s="63">
        <f t="shared" si="6"/>
        <v>0</v>
      </c>
      <c r="AG21" s="48">
        <f t="shared" si="7"/>
        <v>0</v>
      </c>
      <c r="AH21" s="40"/>
    </row>
    <row r="22" spans="1:130" s="8" customFormat="1" x14ac:dyDescent="0.3">
      <c r="B22" s="45">
        <v>42751</v>
      </c>
      <c r="C22" s="48">
        <v>6</v>
      </c>
      <c r="D22" s="48">
        <v>6</v>
      </c>
      <c r="E22" s="48"/>
      <c r="F22" s="48">
        <v>22.9</v>
      </c>
      <c r="G22" s="48">
        <v>3.9</v>
      </c>
      <c r="H22" s="48">
        <v>5.4</v>
      </c>
      <c r="I22" s="48"/>
      <c r="J22" s="48">
        <v>12</v>
      </c>
      <c r="K22" s="48">
        <v>2</v>
      </c>
      <c r="L22" s="34"/>
      <c r="M22" s="48">
        <v>6.5</v>
      </c>
      <c r="N22" s="48">
        <v>3</v>
      </c>
      <c r="O22" s="48"/>
      <c r="P22" s="48">
        <v>10.9</v>
      </c>
      <c r="Q22" s="48"/>
      <c r="R22" s="48">
        <v>6</v>
      </c>
      <c r="S22" s="48"/>
      <c r="T22" s="48">
        <v>14</v>
      </c>
      <c r="U22" s="48">
        <v>2</v>
      </c>
      <c r="V22" s="34"/>
      <c r="W22" s="48">
        <f t="shared" si="0"/>
        <v>58.199999999999996</v>
      </c>
      <c r="X22" s="48">
        <f t="shared" si="1"/>
        <v>42.4</v>
      </c>
      <c r="Y22" s="53"/>
      <c r="Z22" s="148">
        <f t="shared" si="2"/>
        <v>100.6</v>
      </c>
      <c r="AB22" s="7"/>
      <c r="AC22" s="48">
        <f t="shared" si="3"/>
        <v>55.3</v>
      </c>
      <c r="AD22" s="48">
        <f t="shared" si="8"/>
        <v>15.3</v>
      </c>
      <c r="AE22" s="48">
        <f t="shared" si="5"/>
        <v>30</v>
      </c>
      <c r="AF22" s="63">
        <f t="shared" si="6"/>
        <v>100.6</v>
      </c>
      <c r="AG22" s="48">
        <f t="shared" si="7"/>
        <v>0</v>
      </c>
      <c r="AH22" s="46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</row>
    <row r="23" spans="1:130" s="8" customFormat="1" x14ac:dyDescent="0.3">
      <c r="B23" s="45">
        <v>42752</v>
      </c>
      <c r="C23" s="48">
        <v>9.5</v>
      </c>
      <c r="D23" s="48">
        <v>1</v>
      </c>
      <c r="E23" s="48"/>
      <c r="F23" s="48">
        <v>30.6</v>
      </c>
      <c r="G23" s="48">
        <v>6.7</v>
      </c>
      <c r="H23" s="48">
        <v>4.8</v>
      </c>
      <c r="I23" s="48"/>
      <c r="J23" s="48">
        <v>12</v>
      </c>
      <c r="K23" s="48"/>
      <c r="L23" s="34"/>
      <c r="M23" s="48">
        <v>4</v>
      </c>
      <c r="N23" s="48">
        <v>2</v>
      </c>
      <c r="O23" s="48"/>
      <c r="P23" s="48">
        <v>8.4</v>
      </c>
      <c r="Q23" s="48">
        <v>1</v>
      </c>
      <c r="R23" s="48">
        <v>2.1</v>
      </c>
      <c r="S23" s="48"/>
      <c r="T23" s="48">
        <v>20</v>
      </c>
      <c r="U23" s="48">
        <v>13</v>
      </c>
      <c r="V23" s="34"/>
      <c r="W23" s="48">
        <f t="shared" si="0"/>
        <v>64.599999999999994</v>
      </c>
      <c r="X23" s="48">
        <f t="shared" si="1"/>
        <v>50.5</v>
      </c>
      <c r="Y23" s="53"/>
      <c r="Z23" s="148">
        <f t="shared" si="2"/>
        <v>115.1</v>
      </c>
      <c r="AB23" s="9"/>
      <c r="AC23" s="48">
        <f t="shared" si="3"/>
        <v>55.5</v>
      </c>
      <c r="AD23" s="48">
        <f t="shared" si="8"/>
        <v>14.6</v>
      </c>
      <c r="AE23" s="48">
        <f t="shared" si="5"/>
        <v>45</v>
      </c>
      <c r="AF23" s="63">
        <f t="shared" si="6"/>
        <v>115.1</v>
      </c>
      <c r="AG23" s="48">
        <f t="shared" si="7"/>
        <v>0</v>
      </c>
      <c r="AH23" s="46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</row>
    <row r="24" spans="1:130" s="11" customFormat="1" ht="15.75" customHeight="1" x14ac:dyDescent="0.3">
      <c r="A24" s="10"/>
      <c r="B24" s="45">
        <v>42753</v>
      </c>
      <c r="C24" s="50">
        <v>7.5</v>
      </c>
      <c r="D24" s="50"/>
      <c r="E24" s="50"/>
      <c r="F24" s="50">
        <v>18.899999999999999</v>
      </c>
      <c r="G24" s="50">
        <v>6</v>
      </c>
      <c r="H24" s="50">
        <v>4.7</v>
      </c>
      <c r="I24" s="50"/>
      <c r="J24" s="50">
        <v>13</v>
      </c>
      <c r="K24" s="50">
        <v>2</v>
      </c>
      <c r="L24" s="36"/>
      <c r="M24" s="50">
        <v>3</v>
      </c>
      <c r="N24" s="50">
        <v>6.5</v>
      </c>
      <c r="O24" s="50"/>
      <c r="P24" s="50">
        <v>8.9</v>
      </c>
      <c r="Q24" s="50">
        <v>1</v>
      </c>
      <c r="R24" s="50">
        <v>7.2</v>
      </c>
      <c r="S24" s="50"/>
      <c r="T24" s="50">
        <v>19</v>
      </c>
      <c r="U24" s="50">
        <v>2</v>
      </c>
      <c r="V24" s="36"/>
      <c r="W24" s="50">
        <v>52.1</v>
      </c>
      <c r="X24" s="50">
        <f t="shared" si="1"/>
        <v>47.599999999999994</v>
      </c>
      <c r="Y24" s="50"/>
      <c r="Z24" s="148">
        <f t="shared" si="2"/>
        <v>99.699999999999989</v>
      </c>
      <c r="AC24" s="48">
        <f t="shared" si="3"/>
        <v>44.8</v>
      </c>
      <c r="AD24" s="48">
        <f t="shared" si="8"/>
        <v>18.899999999999999</v>
      </c>
      <c r="AE24" s="48">
        <f t="shared" si="5"/>
        <v>36</v>
      </c>
      <c r="AF24" s="63">
        <f t="shared" si="6"/>
        <v>99.699999999999989</v>
      </c>
      <c r="AG24" s="48">
        <f t="shared" si="7"/>
        <v>0</v>
      </c>
      <c r="AH24" s="40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13"/>
    </row>
    <row r="25" spans="1:130" s="11" customFormat="1" x14ac:dyDescent="0.3">
      <c r="A25" s="10"/>
      <c r="B25" s="45">
        <v>42754</v>
      </c>
      <c r="C25" s="50">
        <v>10.5</v>
      </c>
      <c r="D25" s="50"/>
      <c r="E25" s="50"/>
      <c r="F25" s="50">
        <v>31.3</v>
      </c>
      <c r="G25" s="50">
        <v>2.7</v>
      </c>
      <c r="H25" s="50">
        <v>4.8</v>
      </c>
      <c r="I25" s="50"/>
      <c r="J25" s="51">
        <v>23</v>
      </c>
      <c r="K25" s="50">
        <v>1</v>
      </c>
      <c r="L25" s="36"/>
      <c r="M25" s="50">
        <v>4</v>
      </c>
      <c r="N25" s="50"/>
      <c r="O25" s="50"/>
      <c r="P25" s="50">
        <v>13.2</v>
      </c>
      <c r="Q25" s="50">
        <v>5</v>
      </c>
      <c r="R25" s="50">
        <v>6.2</v>
      </c>
      <c r="S25" s="50"/>
      <c r="T25" s="50">
        <v>16</v>
      </c>
      <c r="U25" s="50">
        <v>2</v>
      </c>
      <c r="V25" s="36"/>
      <c r="W25" s="50">
        <f>C25+F25+G25+H25+J25+K25</f>
        <v>73.3</v>
      </c>
      <c r="X25" s="50">
        <f>U25+T25+R25+Q25+P25+M25</f>
        <v>46.4</v>
      </c>
      <c r="Y25" s="50"/>
      <c r="Z25" s="148">
        <f t="shared" si="2"/>
        <v>119.69999999999999</v>
      </c>
      <c r="AC25" s="48">
        <f t="shared" si="3"/>
        <v>59</v>
      </c>
      <c r="AD25" s="48">
        <f t="shared" si="8"/>
        <v>18.7</v>
      </c>
      <c r="AE25" s="48">
        <f t="shared" si="5"/>
        <v>42</v>
      </c>
      <c r="AF25" s="63">
        <f t="shared" si="6"/>
        <v>119.7</v>
      </c>
      <c r="AG25" s="48">
        <f t="shared" si="7"/>
        <v>0</v>
      </c>
      <c r="AH25" s="40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13"/>
    </row>
    <row r="26" spans="1:130" s="11" customFormat="1" x14ac:dyDescent="0.3">
      <c r="A26" s="10"/>
      <c r="B26" s="45">
        <v>42755</v>
      </c>
      <c r="C26" s="50">
        <v>10.5</v>
      </c>
      <c r="D26" s="50">
        <v>4</v>
      </c>
      <c r="E26" s="50"/>
      <c r="F26" s="50">
        <v>51.6</v>
      </c>
      <c r="G26" s="50">
        <v>1.5</v>
      </c>
      <c r="H26" s="50">
        <v>4.8</v>
      </c>
      <c r="I26" s="50"/>
      <c r="J26" s="50">
        <v>10</v>
      </c>
      <c r="K26" s="50"/>
      <c r="L26" s="36"/>
      <c r="M26" s="50">
        <v>4</v>
      </c>
      <c r="N26" s="50"/>
      <c r="O26" s="50"/>
      <c r="P26" s="50">
        <v>2</v>
      </c>
      <c r="Q26" s="50">
        <v>1</v>
      </c>
      <c r="R26" s="50">
        <v>11.6</v>
      </c>
      <c r="S26" s="50"/>
      <c r="T26" s="50">
        <v>7</v>
      </c>
      <c r="U26" s="50">
        <v>1</v>
      </c>
      <c r="V26" s="36"/>
      <c r="W26" s="50">
        <f>J26+H26+G26+F26+D26+C26</f>
        <v>82.4</v>
      </c>
      <c r="X26" s="50">
        <f>U26+T26+R26+Q26+P26+M26</f>
        <v>26.6</v>
      </c>
      <c r="Y26" s="50"/>
      <c r="Z26" s="148">
        <f t="shared" si="2"/>
        <v>109</v>
      </c>
      <c r="AC26" s="48">
        <f t="shared" si="3"/>
        <v>72.099999999999994</v>
      </c>
      <c r="AD26" s="48">
        <f t="shared" si="8"/>
        <v>18.899999999999999</v>
      </c>
      <c r="AE26" s="48">
        <f t="shared" si="5"/>
        <v>18</v>
      </c>
      <c r="AF26" s="63">
        <f t="shared" si="6"/>
        <v>109</v>
      </c>
      <c r="AG26" s="48">
        <f t="shared" si="7"/>
        <v>0</v>
      </c>
      <c r="AH26" s="40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13"/>
    </row>
    <row r="27" spans="1:130" s="11" customFormat="1" x14ac:dyDescent="0.3">
      <c r="A27" s="10"/>
      <c r="B27" s="45">
        <v>42756</v>
      </c>
      <c r="C27" s="50">
        <v>7</v>
      </c>
      <c r="D27" s="50">
        <v>1.5</v>
      </c>
      <c r="E27" s="50"/>
      <c r="F27" s="50">
        <v>3.5</v>
      </c>
      <c r="G27" s="50">
        <v>1</v>
      </c>
      <c r="H27" s="50">
        <v>5.7</v>
      </c>
      <c r="I27" s="50"/>
      <c r="J27" s="50">
        <v>13</v>
      </c>
      <c r="K27" s="50">
        <v>1</v>
      </c>
      <c r="L27" s="36"/>
      <c r="M27" s="50">
        <v>1.5</v>
      </c>
      <c r="N27" s="50">
        <v>2.5</v>
      </c>
      <c r="O27" s="50"/>
      <c r="P27" s="50">
        <v>1</v>
      </c>
      <c r="Q27" s="50"/>
      <c r="R27" s="50">
        <v>3.8</v>
      </c>
      <c r="S27" s="50">
        <v>1.2</v>
      </c>
      <c r="T27" s="50">
        <v>3</v>
      </c>
      <c r="U27" s="50">
        <v>1</v>
      </c>
      <c r="V27" s="36"/>
      <c r="W27" s="50">
        <f>K27+J27+H27+G27+F27+D27+C27</f>
        <v>32.700000000000003</v>
      </c>
      <c r="X27" s="50">
        <f>U27+T27+S27+R27+P27+N27+M27</f>
        <v>14</v>
      </c>
      <c r="Y27" s="50"/>
      <c r="Z27" s="148">
        <f t="shared" si="2"/>
        <v>46.7</v>
      </c>
      <c r="AC27" s="48">
        <f t="shared" si="3"/>
        <v>17</v>
      </c>
      <c r="AD27" s="48">
        <f t="shared" si="8"/>
        <v>11.7</v>
      </c>
      <c r="AE27" s="48">
        <f t="shared" si="5"/>
        <v>18</v>
      </c>
      <c r="AF27" s="63">
        <f t="shared" si="6"/>
        <v>46.7</v>
      </c>
      <c r="AG27" s="48">
        <f t="shared" si="7"/>
        <v>0</v>
      </c>
      <c r="AH27" s="40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13"/>
    </row>
    <row r="28" spans="1:130" s="11" customFormat="1" x14ac:dyDescent="0.3">
      <c r="A28" s="10"/>
      <c r="B28" s="43">
        <v>42757</v>
      </c>
      <c r="C28" s="50"/>
      <c r="D28" s="50"/>
      <c r="E28" s="50"/>
      <c r="F28" s="50"/>
      <c r="G28" s="50"/>
      <c r="H28" s="50"/>
      <c r="I28" s="50"/>
      <c r="J28" s="50"/>
      <c r="K28" s="50"/>
      <c r="L28" s="36"/>
      <c r="M28" s="50"/>
      <c r="N28" s="50"/>
      <c r="O28" s="50"/>
      <c r="P28" s="50"/>
      <c r="Q28" s="50"/>
      <c r="R28" s="50"/>
      <c r="S28" s="50"/>
      <c r="T28" s="50"/>
      <c r="U28" s="50"/>
      <c r="V28" s="36"/>
      <c r="W28" s="50"/>
      <c r="X28" s="50"/>
      <c r="Y28" s="50"/>
      <c r="Z28" s="148">
        <f t="shared" si="2"/>
        <v>0</v>
      </c>
      <c r="AC28" s="48">
        <f t="shared" si="3"/>
        <v>0</v>
      </c>
      <c r="AD28" s="48">
        <f t="shared" si="8"/>
        <v>0</v>
      </c>
      <c r="AE28" s="48">
        <f t="shared" si="5"/>
        <v>0</v>
      </c>
      <c r="AF28" s="63">
        <f t="shared" si="6"/>
        <v>0</v>
      </c>
      <c r="AG28" s="48">
        <f t="shared" si="7"/>
        <v>0</v>
      </c>
      <c r="AH28" s="40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13"/>
    </row>
    <row r="29" spans="1:130" s="11" customFormat="1" x14ac:dyDescent="0.3">
      <c r="A29" s="10"/>
      <c r="B29" s="45">
        <v>42758</v>
      </c>
      <c r="C29" s="51">
        <v>7.5</v>
      </c>
      <c r="D29" s="51">
        <v>1.5</v>
      </c>
      <c r="E29" s="51"/>
      <c r="F29" s="51">
        <v>20.6</v>
      </c>
      <c r="G29" s="51">
        <v>5</v>
      </c>
      <c r="H29" s="51">
        <v>4.7</v>
      </c>
      <c r="I29" s="51"/>
      <c r="J29" s="51">
        <v>20</v>
      </c>
      <c r="K29" s="51">
        <v>6</v>
      </c>
      <c r="L29" s="37"/>
      <c r="M29" s="51">
        <v>4</v>
      </c>
      <c r="N29" s="51">
        <v>2.5</v>
      </c>
      <c r="O29" s="51"/>
      <c r="P29" s="51">
        <v>16.3</v>
      </c>
      <c r="Q29" s="51">
        <v>4</v>
      </c>
      <c r="R29" s="51">
        <v>4.8</v>
      </c>
      <c r="S29" s="51"/>
      <c r="T29" s="51">
        <v>18</v>
      </c>
      <c r="U29" s="51">
        <v>4</v>
      </c>
      <c r="V29" s="37"/>
      <c r="W29" s="51">
        <f>K29+J29+H29+G29+F29+D29+C29</f>
        <v>65.300000000000011</v>
      </c>
      <c r="X29" s="51">
        <f>U29+T29+R29+Q29+P29+N29+M29</f>
        <v>53.6</v>
      </c>
      <c r="Y29" s="51"/>
      <c r="Z29" s="148">
        <f t="shared" si="2"/>
        <v>118.9</v>
      </c>
      <c r="AC29" s="48">
        <f t="shared" si="3"/>
        <v>52.400000000000006</v>
      </c>
      <c r="AD29" s="48">
        <f t="shared" si="8"/>
        <v>18.5</v>
      </c>
      <c r="AE29" s="48">
        <f t="shared" si="5"/>
        <v>48</v>
      </c>
      <c r="AF29" s="63">
        <f t="shared" si="6"/>
        <v>118.9</v>
      </c>
      <c r="AG29" s="48">
        <f t="shared" si="7"/>
        <v>0</v>
      </c>
      <c r="AH29" s="40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13"/>
    </row>
    <row r="30" spans="1:130" s="11" customFormat="1" x14ac:dyDescent="0.3">
      <c r="A30" s="10"/>
      <c r="B30" s="45">
        <v>42759</v>
      </c>
      <c r="C30" s="50">
        <v>7</v>
      </c>
      <c r="D30" s="50">
        <v>2.5</v>
      </c>
      <c r="E30" s="50"/>
      <c r="F30" s="50">
        <v>25.2</v>
      </c>
      <c r="G30" s="50">
        <v>5.5</v>
      </c>
      <c r="H30" s="50">
        <v>3.4</v>
      </c>
      <c r="I30" s="50"/>
      <c r="J30" s="50">
        <v>33</v>
      </c>
      <c r="K30" s="50">
        <v>6</v>
      </c>
      <c r="L30" s="36"/>
      <c r="M30" s="50">
        <v>6</v>
      </c>
      <c r="N30" s="50">
        <v>1</v>
      </c>
      <c r="O30" s="50"/>
      <c r="P30" s="50">
        <v>20</v>
      </c>
      <c r="Q30" s="50">
        <v>4</v>
      </c>
      <c r="R30" s="50">
        <v>7.4</v>
      </c>
      <c r="S30" s="50"/>
      <c r="T30" s="50">
        <v>9</v>
      </c>
      <c r="U30" s="50">
        <v>4</v>
      </c>
      <c r="V30" s="36"/>
      <c r="W30" s="50">
        <f>C30+D30+F30+G30+H30+J30+K30</f>
        <v>82.6</v>
      </c>
      <c r="X30" s="50">
        <f>M30+N30+P30+Q30+R30+T30+U30</f>
        <v>51.4</v>
      </c>
      <c r="Y30" s="50"/>
      <c r="Z30" s="148">
        <f t="shared" si="2"/>
        <v>134</v>
      </c>
      <c r="AC30" s="48">
        <f t="shared" si="3"/>
        <v>61.7</v>
      </c>
      <c r="AD30" s="48">
        <f t="shared" si="8"/>
        <v>20.3</v>
      </c>
      <c r="AE30" s="48">
        <f t="shared" si="5"/>
        <v>52</v>
      </c>
      <c r="AF30" s="63">
        <f t="shared" si="6"/>
        <v>134</v>
      </c>
      <c r="AG30" s="48">
        <f t="shared" si="7"/>
        <v>0</v>
      </c>
      <c r="AH30" s="40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13"/>
    </row>
    <row r="31" spans="1:130" s="11" customFormat="1" x14ac:dyDescent="0.3">
      <c r="A31" s="10"/>
      <c r="B31" s="45">
        <v>42760</v>
      </c>
      <c r="C31" s="50">
        <v>9.5</v>
      </c>
      <c r="D31" s="50">
        <v>7</v>
      </c>
      <c r="E31" s="50"/>
      <c r="F31" s="50">
        <v>23.9</v>
      </c>
      <c r="G31" s="50">
        <v>2.7</v>
      </c>
      <c r="H31" s="50">
        <v>3.7</v>
      </c>
      <c r="I31" s="50"/>
      <c r="J31" s="50">
        <v>28</v>
      </c>
      <c r="K31" s="50"/>
      <c r="L31" s="36"/>
      <c r="M31" s="50">
        <v>9.5</v>
      </c>
      <c r="N31" s="50">
        <v>1</v>
      </c>
      <c r="O31" s="50"/>
      <c r="P31" s="50">
        <v>9.1999999999999993</v>
      </c>
      <c r="Q31" s="50">
        <v>3</v>
      </c>
      <c r="R31" s="50">
        <v>6.6</v>
      </c>
      <c r="S31" s="50">
        <v>2.4</v>
      </c>
      <c r="T31" s="50">
        <v>17</v>
      </c>
      <c r="U31" s="50"/>
      <c r="V31" s="36"/>
      <c r="W31" s="50">
        <f>C31+D31+F31+G31+H31+J31</f>
        <v>74.800000000000011</v>
      </c>
      <c r="X31" s="50">
        <f>M31+N31+P31+Q31+R31+S31+T31</f>
        <v>48.699999999999996</v>
      </c>
      <c r="Y31" s="50"/>
      <c r="Z31" s="148">
        <f t="shared" si="2"/>
        <v>123.5</v>
      </c>
      <c r="AC31" s="48">
        <f t="shared" si="3"/>
        <v>60.099999999999994</v>
      </c>
      <c r="AD31" s="48">
        <f t="shared" si="8"/>
        <v>18.399999999999999</v>
      </c>
      <c r="AE31" s="48">
        <f t="shared" si="5"/>
        <v>45</v>
      </c>
      <c r="AF31" s="63">
        <f t="shared" si="6"/>
        <v>123.5</v>
      </c>
      <c r="AG31" s="48">
        <f t="shared" si="7"/>
        <v>0</v>
      </c>
      <c r="AH31" s="40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13"/>
      <c r="DZ31" s="20"/>
    </row>
    <row r="32" spans="1:130" s="11" customFormat="1" x14ac:dyDescent="0.3">
      <c r="A32" s="10"/>
      <c r="B32" s="45">
        <v>42761</v>
      </c>
      <c r="C32" s="50">
        <v>13.5</v>
      </c>
      <c r="D32" s="50">
        <v>10.5</v>
      </c>
      <c r="E32" s="50"/>
      <c r="F32" s="50">
        <v>26.8</v>
      </c>
      <c r="G32" s="50">
        <v>4.7</v>
      </c>
      <c r="H32" s="50">
        <v>8</v>
      </c>
      <c r="I32" s="50">
        <v>2</v>
      </c>
      <c r="J32" s="50">
        <v>10</v>
      </c>
      <c r="K32" s="50"/>
      <c r="L32" s="36"/>
      <c r="M32" s="50">
        <v>4</v>
      </c>
      <c r="N32" s="50">
        <v>3</v>
      </c>
      <c r="O32" s="50"/>
      <c r="P32" s="50">
        <v>4.0999999999999996</v>
      </c>
      <c r="Q32" s="50">
        <v>1</v>
      </c>
      <c r="R32" s="50">
        <v>5.4</v>
      </c>
      <c r="S32" s="50"/>
      <c r="T32" s="50">
        <v>4</v>
      </c>
      <c r="U32" s="50"/>
      <c r="V32" s="36"/>
      <c r="W32" s="50">
        <f>C32+D32+F32+G32+H32+I32+J32</f>
        <v>75.5</v>
      </c>
      <c r="X32" s="50">
        <f>M32+N32+P32+Q32+R32+T32</f>
        <v>21.5</v>
      </c>
      <c r="Y32" s="50"/>
      <c r="Z32" s="148">
        <f t="shared" si="2"/>
        <v>97</v>
      </c>
      <c r="AA32" s="21"/>
      <c r="AC32" s="48">
        <f t="shared" si="3"/>
        <v>61.9</v>
      </c>
      <c r="AD32" s="48">
        <f t="shared" si="8"/>
        <v>21.1</v>
      </c>
      <c r="AE32" s="48">
        <f t="shared" si="5"/>
        <v>14</v>
      </c>
      <c r="AF32" s="63">
        <f t="shared" si="6"/>
        <v>97</v>
      </c>
      <c r="AG32" s="48">
        <f t="shared" si="7"/>
        <v>0</v>
      </c>
      <c r="AH32" s="40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13"/>
      <c r="DZ32" s="20"/>
    </row>
    <row r="33" spans="1:149" x14ac:dyDescent="0.3">
      <c r="A33" s="19"/>
      <c r="B33" s="40" t="s">
        <v>14</v>
      </c>
      <c r="C33" s="50">
        <v>18.5</v>
      </c>
      <c r="D33" s="50">
        <v>3.5</v>
      </c>
      <c r="E33" s="50"/>
      <c r="F33" s="50">
        <v>16.100000000000001</v>
      </c>
      <c r="G33" s="50"/>
      <c r="H33" s="50">
        <v>2.9</v>
      </c>
      <c r="I33" s="50">
        <v>3.2</v>
      </c>
      <c r="J33" s="50">
        <v>15</v>
      </c>
      <c r="K33" s="50">
        <v>5</v>
      </c>
      <c r="L33" s="38"/>
      <c r="M33" s="50">
        <v>10.5</v>
      </c>
      <c r="N33" s="50">
        <v>1</v>
      </c>
      <c r="O33" s="50"/>
      <c r="P33" s="50">
        <v>7</v>
      </c>
      <c r="Q33" s="50">
        <v>2.2000000000000002</v>
      </c>
      <c r="R33" s="50">
        <v>3.6</v>
      </c>
      <c r="S33" s="50">
        <v>2.4</v>
      </c>
      <c r="T33" s="50">
        <v>8</v>
      </c>
      <c r="U33" s="50">
        <v>3</v>
      </c>
      <c r="V33" s="38"/>
      <c r="W33" s="50">
        <f>K33+J33+I33+H33+F33+D33+C33</f>
        <v>64.2</v>
      </c>
      <c r="X33" s="50">
        <f>U33+T33+S33+R33+Q33+P33+N33+M33</f>
        <v>37.700000000000003</v>
      </c>
      <c r="Y33" s="50"/>
      <c r="Z33" s="148">
        <f t="shared" si="2"/>
        <v>101.9</v>
      </c>
      <c r="AA33" s="22"/>
      <c r="AB33" s="11"/>
      <c r="AC33" s="48">
        <f t="shared" si="3"/>
        <v>56.6</v>
      </c>
      <c r="AD33" s="48">
        <f t="shared" si="8"/>
        <v>14.3</v>
      </c>
      <c r="AE33" s="48">
        <f t="shared" si="5"/>
        <v>31</v>
      </c>
      <c r="AF33" s="63">
        <f t="shared" si="6"/>
        <v>101.9</v>
      </c>
      <c r="AG33" s="48">
        <f t="shared" si="7"/>
        <v>0</v>
      </c>
      <c r="AH33" s="40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8"/>
      <c r="EA33" s="16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</row>
    <row r="34" spans="1:149" x14ac:dyDescent="0.3">
      <c r="A34" s="15"/>
      <c r="B34" s="40" t="s">
        <v>15</v>
      </c>
      <c r="C34" s="50">
        <v>4</v>
      </c>
      <c r="D34" s="50">
        <v>5.5</v>
      </c>
      <c r="E34" s="50"/>
      <c r="F34" s="50">
        <v>31.5</v>
      </c>
      <c r="G34" s="50">
        <v>2</v>
      </c>
      <c r="H34" s="50">
        <v>4.5999999999999996</v>
      </c>
      <c r="I34" s="50"/>
      <c r="J34" s="50">
        <v>12</v>
      </c>
      <c r="K34" s="50">
        <v>11</v>
      </c>
      <c r="L34" s="39"/>
      <c r="M34" s="50">
        <v>1</v>
      </c>
      <c r="N34" s="50"/>
      <c r="O34" s="50"/>
      <c r="P34" s="50">
        <v>6.5</v>
      </c>
      <c r="Q34" s="50">
        <v>0.7</v>
      </c>
      <c r="R34" s="50">
        <v>3.5</v>
      </c>
      <c r="S34" s="50"/>
      <c r="T34" s="50">
        <v>7</v>
      </c>
      <c r="U34" s="50">
        <v>1</v>
      </c>
      <c r="V34" s="39"/>
      <c r="W34" s="50">
        <f>K34+J34+H34+G34+F34+D34+C34</f>
        <v>70.599999999999994</v>
      </c>
      <c r="X34" s="50">
        <f>U34+T34+R34+Q34+P34+M34</f>
        <v>19.7</v>
      </c>
      <c r="Y34" s="50"/>
      <c r="Z34" s="148">
        <f t="shared" si="2"/>
        <v>90.3</v>
      </c>
      <c r="AA34" s="14"/>
      <c r="AB34" s="11"/>
      <c r="AC34" s="48">
        <f t="shared" si="3"/>
        <v>48.5</v>
      </c>
      <c r="AD34" s="48">
        <f t="shared" si="8"/>
        <v>10.8</v>
      </c>
      <c r="AE34" s="48">
        <f t="shared" si="5"/>
        <v>31</v>
      </c>
      <c r="AF34" s="63">
        <f t="shared" si="6"/>
        <v>90.3</v>
      </c>
      <c r="AG34" s="48">
        <f t="shared" si="7"/>
        <v>0</v>
      </c>
      <c r="AH34" s="40"/>
    </row>
    <row r="35" spans="1:149" x14ac:dyDescent="0.3">
      <c r="A35" s="15"/>
      <c r="B35" s="52" t="s">
        <v>16</v>
      </c>
      <c r="C35" s="50"/>
      <c r="D35" s="50"/>
      <c r="E35" s="50"/>
      <c r="F35" s="50"/>
      <c r="G35" s="50"/>
      <c r="H35" s="50"/>
      <c r="I35" s="50"/>
      <c r="J35" s="50"/>
      <c r="K35" s="50"/>
      <c r="L35" s="39"/>
      <c r="M35" s="50"/>
      <c r="N35" s="50"/>
      <c r="O35" s="50"/>
      <c r="P35" s="50"/>
      <c r="Q35" s="50"/>
      <c r="R35" s="50"/>
      <c r="S35" s="50"/>
      <c r="T35" s="50"/>
      <c r="U35" s="50"/>
      <c r="V35" s="39"/>
      <c r="W35" s="50"/>
      <c r="X35" s="50"/>
      <c r="Y35" s="50"/>
      <c r="Z35" s="148">
        <f t="shared" si="2"/>
        <v>0</v>
      </c>
      <c r="AA35" s="14"/>
      <c r="AB35" s="11"/>
      <c r="AC35" s="48">
        <f t="shared" si="3"/>
        <v>0</v>
      </c>
      <c r="AD35" s="48">
        <f t="shared" si="8"/>
        <v>0</v>
      </c>
      <c r="AE35" s="48">
        <f t="shared" si="5"/>
        <v>0</v>
      </c>
      <c r="AF35" s="63">
        <f t="shared" si="6"/>
        <v>0</v>
      </c>
      <c r="AG35" s="48">
        <f t="shared" si="7"/>
        <v>0</v>
      </c>
      <c r="AH35" s="40"/>
    </row>
    <row r="36" spans="1:149" x14ac:dyDescent="0.3">
      <c r="A36" s="15"/>
      <c r="B36" s="40" t="s">
        <v>17</v>
      </c>
      <c r="C36" s="50">
        <v>16</v>
      </c>
      <c r="D36" s="50">
        <v>6</v>
      </c>
      <c r="E36" s="50"/>
      <c r="F36" s="50">
        <v>16.3</v>
      </c>
      <c r="G36" s="50">
        <v>7.5</v>
      </c>
      <c r="H36" s="50">
        <v>1.8</v>
      </c>
      <c r="I36" s="50">
        <v>3</v>
      </c>
      <c r="J36" s="50">
        <v>4</v>
      </c>
      <c r="K36" s="50"/>
      <c r="L36" s="39"/>
      <c r="M36" s="50">
        <v>13</v>
      </c>
      <c r="N36" s="50"/>
      <c r="O36" s="50"/>
      <c r="P36" s="50">
        <v>19.600000000000001</v>
      </c>
      <c r="Q36" s="50">
        <v>2</v>
      </c>
      <c r="R36" s="50">
        <v>5.8</v>
      </c>
      <c r="S36" s="50"/>
      <c r="T36" s="50">
        <v>8</v>
      </c>
      <c r="U36" s="50"/>
      <c r="V36" s="39"/>
      <c r="W36" s="50">
        <f>J36+I36+H36+G36+F36+D36+C36</f>
        <v>54.6</v>
      </c>
      <c r="X36" s="50">
        <f>T36+R36+Q36+M36+P36</f>
        <v>48.400000000000006</v>
      </c>
      <c r="Y36" s="50"/>
      <c r="Z36" s="148">
        <f t="shared" si="2"/>
        <v>103</v>
      </c>
      <c r="AA36" s="14"/>
      <c r="AB36" s="11"/>
      <c r="AC36" s="48">
        <f t="shared" si="3"/>
        <v>70.900000000000006</v>
      </c>
      <c r="AD36" s="48">
        <f t="shared" si="8"/>
        <v>20.100000000000001</v>
      </c>
      <c r="AE36" s="48">
        <f t="shared" si="5"/>
        <v>12</v>
      </c>
      <c r="AF36" s="63">
        <f t="shared" si="6"/>
        <v>103</v>
      </c>
      <c r="AG36" s="48">
        <f t="shared" si="7"/>
        <v>0</v>
      </c>
      <c r="AH36" s="40"/>
    </row>
    <row r="37" spans="1:149" x14ac:dyDescent="0.3">
      <c r="A37" s="15"/>
      <c r="B37" s="40" t="s">
        <v>18</v>
      </c>
      <c r="C37" s="50">
        <v>13</v>
      </c>
      <c r="D37" s="50">
        <v>4</v>
      </c>
      <c r="E37" s="50"/>
      <c r="F37" s="50">
        <v>11.8</v>
      </c>
      <c r="G37" s="50">
        <v>6.3</v>
      </c>
      <c r="H37" s="50">
        <v>4</v>
      </c>
      <c r="I37" s="50">
        <v>5.2</v>
      </c>
      <c r="J37" s="50">
        <v>14</v>
      </c>
      <c r="K37" s="50">
        <v>4</v>
      </c>
      <c r="L37" s="39"/>
      <c r="M37" s="50">
        <v>9</v>
      </c>
      <c r="N37" s="50">
        <v>2.5</v>
      </c>
      <c r="O37" s="50"/>
      <c r="P37" s="50">
        <v>14</v>
      </c>
      <c r="Q37" s="50">
        <v>1</v>
      </c>
      <c r="R37" s="50">
        <v>9.1</v>
      </c>
      <c r="S37" s="50"/>
      <c r="T37" s="50">
        <v>15</v>
      </c>
      <c r="U37" s="50">
        <v>3</v>
      </c>
      <c r="V37" s="39"/>
      <c r="W37" s="50">
        <f>K37+J37+I37+H37+G37+F37+D37+C37</f>
        <v>62.3</v>
      </c>
      <c r="X37" s="50">
        <f>U37+T37+R37+Q37+P37+N37+M37</f>
        <v>53.6</v>
      </c>
      <c r="Y37" s="50"/>
      <c r="Z37" s="148">
        <f t="shared" si="2"/>
        <v>115.9</v>
      </c>
      <c r="AA37" s="23"/>
      <c r="AB37" s="11"/>
      <c r="AC37" s="48">
        <f t="shared" si="3"/>
        <v>54.3</v>
      </c>
      <c r="AD37" s="48">
        <f t="shared" si="8"/>
        <v>25.6</v>
      </c>
      <c r="AE37" s="48">
        <f t="shared" si="5"/>
        <v>36</v>
      </c>
      <c r="AF37" s="63">
        <f t="shared" si="6"/>
        <v>115.9</v>
      </c>
      <c r="AG37" s="48">
        <f t="shared" si="7"/>
        <v>0</v>
      </c>
      <c r="AH37" s="40"/>
    </row>
    <row r="38" spans="1:149" x14ac:dyDescent="0.3">
      <c r="A38" s="15"/>
      <c r="B38" s="55" t="s">
        <v>26</v>
      </c>
      <c r="C38" s="41">
        <f>SUM(C7:C37)</f>
        <v>230</v>
      </c>
      <c r="D38" s="41">
        <f t="shared" ref="D38:U38" si="9">SUM(D7:D37)</f>
        <v>72.5</v>
      </c>
      <c r="E38" s="41">
        <f t="shared" si="9"/>
        <v>0</v>
      </c>
      <c r="F38" s="41">
        <f t="shared" si="9"/>
        <v>656.79999999999984</v>
      </c>
      <c r="G38" s="41">
        <f t="shared" si="9"/>
        <v>121.70000000000002</v>
      </c>
      <c r="H38" s="41">
        <f t="shared" si="9"/>
        <v>137.50000000000003</v>
      </c>
      <c r="I38" s="41">
        <f t="shared" si="9"/>
        <v>16.399999999999999</v>
      </c>
      <c r="J38" s="41">
        <f t="shared" si="9"/>
        <v>407</v>
      </c>
      <c r="K38" s="41">
        <f t="shared" si="9"/>
        <v>58</v>
      </c>
      <c r="L38" s="41">
        <f t="shared" si="9"/>
        <v>0</v>
      </c>
      <c r="M38" s="41">
        <f t="shared" si="9"/>
        <v>111.5</v>
      </c>
      <c r="N38" s="41">
        <f t="shared" si="9"/>
        <v>60</v>
      </c>
      <c r="O38" s="41">
        <f t="shared" si="9"/>
        <v>0</v>
      </c>
      <c r="P38" s="41">
        <f t="shared" si="9"/>
        <v>226.2</v>
      </c>
      <c r="Q38" s="41">
        <f t="shared" si="9"/>
        <v>49.400000000000006</v>
      </c>
      <c r="R38" s="41">
        <f t="shared" si="9"/>
        <v>155.70000000000002</v>
      </c>
      <c r="S38" s="41">
        <f t="shared" si="9"/>
        <v>15.8</v>
      </c>
      <c r="T38" s="41">
        <f t="shared" si="9"/>
        <v>261</v>
      </c>
      <c r="U38" s="41">
        <f t="shared" si="9"/>
        <v>60</v>
      </c>
      <c r="V38" s="41">
        <f t="shared" ref="V38" si="10">SUM(V7:V37)</f>
        <v>0</v>
      </c>
      <c r="W38" s="41">
        <f t="shared" ref="W38" si="11">SUM(W7:W37)</f>
        <v>1699.9</v>
      </c>
      <c r="X38" s="41">
        <f t="shared" ref="X38" si="12">SUM(X7:X37)</f>
        <v>939.60000000000014</v>
      </c>
      <c r="Y38" s="41">
        <f t="shared" ref="Y38" si="13">SUM(Y7:Y37)</f>
        <v>0</v>
      </c>
      <c r="Z38" s="41">
        <f t="shared" ref="Z38" si="14">SUM(Z7:Z37)</f>
        <v>2639.5</v>
      </c>
      <c r="AA38" s="41">
        <f t="shared" ref="AA38" si="15">SUM(AA7:AA37)</f>
        <v>0</v>
      </c>
      <c r="AB38" s="41">
        <f t="shared" ref="AB38" si="16">SUM(AB7:AB37)</f>
        <v>0</v>
      </c>
      <c r="AC38" s="41">
        <f t="shared" ref="AC38" si="17">SUM(AC7:AC37)</f>
        <v>1357</v>
      </c>
      <c r="AD38" s="41">
        <f t="shared" ref="AD38" si="18">SUM(AD7:AD37)</f>
        <v>496.5</v>
      </c>
      <c r="AE38" s="41">
        <f t="shared" ref="AE38" si="19">SUM(AE7:AE37)</f>
        <v>786</v>
      </c>
      <c r="AF38" s="41">
        <f t="shared" ref="AF38" si="20">SUM(AF7:AF37)</f>
        <v>2639.5000000000005</v>
      </c>
      <c r="AG38" s="41">
        <f t="shared" ref="AG38" si="21">SUM(AG7:AG37)</f>
        <v>0</v>
      </c>
      <c r="AH38" s="41">
        <f t="shared" ref="AH38" si="22">SUM(AH7:AH37)</f>
        <v>0</v>
      </c>
    </row>
    <row r="39" spans="1:149" x14ac:dyDescent="0.3">
      <c r="A39" s="32"/>
      <c r="B39" s="32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1"/>
      <c r="W39" s="31"/>
      <c r="X39" s="31"/>
      <c r="Y39" s="31"/>
      <c r="Z39" s="149"/>
      <c r="AA39" s="32"/>
      <c r="AB39" s="32"/>
      <c r="AC39" s="19"/>
      <c r="AD39" s="13"/>
      <c r="AE39" s="32"/>
      <c r="AF39" s="153"/>
      <c r="AG39" s="32"/>
    </row>
    <row r="40" spans="1:149" x14ac:dyDescent="0.3">
      <c r="A40" s="32"/>
      <c r="B40" s="32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1"/>
      <c r="W40" s="31"/>
      <c r="X40" s="31"/>
      <c r="Y40" s="31"/>
      <c r="Z40" s="149"/>
      <c r="AA40" s="32"/>
      <c r="AB40" s="32"/>
      <c r="AC40" s="19"/>
      <c r="AD40" s="13"/>
      <c r="AE40" s="32"/>
      <c r="AF40" s="153"/>
      <c r="AG40" s="32"/>
    </row>
    <row r="41" spans="1:149" x14ac:dyDescent="0.3">
      <c r="A41" s="15"/>
      <c r="B41" s="40" t="s">
        <v>19</v>
      </c>
      <c r="C41" s="50">
        <v>9.5</v>
      </c>
      <c r="D41" s="50">
        <v>2</v>
      </c>
      <c r="E41" s="50"/>
      <c r="F41" s="50">
        <v>33.4</v>
      </c>
      <c r="G41" s="50">
        <v>3.2</v>
      </c>
      <c r="H41" s="50">
        <v>5.3</v>
      </c>
      <c r="I41" s="50"/>
      <c r="J41" s="50">
        <v>21</v>
      </c>
      <c r="K41" s="50">
        <v>4</v>
      </c>
      <c r="L41" s="50"/>
      <c r="M41" s="50">
        <v>9</v>
      </c>
      <c r="N41" s="50">
        <v>1</v>
      </c>
      <c r="O41" s="50"/>
      <c r="P41" s="50">
        <v>12</v>
      </c>
      <c r="Q41" s="50">
        <v>1</v>
      </c>
      <c r="R41" s="50">
        <v>9.6</v>
      </c>
      <c r="S41" s="50"/>
      <c r="T41" s="50">
        <v>18</v>
      </c>
      <c r="U41" s="50">
        <v>7</v>
      </c>
      <c r="V41" s="50"/>
      <c r="W41" s="134">
        <f t="shared" ref="W41:W45" si="23">SUM(C41:K41)</f>
        <v>78.400000000000006</v>
      </c>
      <c r="X41" s="134">
        <f t="shared" ref="X41:X45" si="24">SUM(M41:U41)</f>
        <v>57.6</v>
      </c>
      <c r="Y41" s="50"/>
      <c r="Z41" s="41">
        <f t="shared" ref="Z41:Z100" si="25">W41+X41</f>
        <v>136</v>
      </c>
      <c r="AB41" s="54"/>
      <c r="AC41" s="48">
        <f t="shared" ref="AC41:AC68" si="26">+C41+D41+E41+F41+M41+N41+O41+P41</f>
        <v>66.900000000000006</v>
      </c>
      <c r="AD41" s="48">
        <f t="shared" ref="AD41:AD48" si="27">+G41+H41+I41+Q41+R41+S41</f>
        <v>19.100000000000001</v>
      </c>
      <c r="AE41" s="48">
        <f t="shared" ref="AE41:AE68" si="28">+J41+K41+T41+U41</f>
        <v>50</v>
      </c>
      <c r="AF41" s="63">
        <f t="shared" ref="AF41:AF68" si="29">+AC41+AD41+AE41</f>
        <v>136</v>
      </c>
      <c r="AG41" s="48">
        <f t="shared" ref="AG41:AG68" si="30">+Z41-AF41</f>
        <v>0</v>
      </c>
      <c r="AH41" s="40"/>
    </row>
    <row r="42" spans="1:149" x14ac:dyDescent="0.3">
      <c r="A42" s="15"/>
      <c r="B42" s="40" t="s">
        <v>20</v>
      </c>
      <c r="C42" s="50">
        <v>12</v>
      </c>
      <c r="D42" s="50">
        <v>6</v>
      </c>
      <c r="E42" s="50"/>
      <c r="F42" s="50">
        <v>36.299999999999997</v>
      </c>
      <c r="G42" s="50">
        <v>1.5</v>
      </c>
      <c r="H42" s="50">
        <v>4.0999999999999996</v>
      </c>
      <c r="I42" s="50"/>
      <c r="J42" s="50">
        <v>16</v>
      </c>
      <c r="K42" s="50"/>
      <c r="L42" s="50"/>
      <c r="M42" s="50">
        <v>1</v>
      </c>
      <c r="N42" s="50">
        <v>4</v>
      </c>
      <c r="O42" s="50"/>
      <c r="P42" s="50">
        <v>7</v>
      </c>
      <c r="Q42" s="50">
        <v>2</v>
      </c>
      <c r="R42" s="50">
        <v>9</v>
      </c>
      <c r="S42" s="50"/>
      <c r="T42" s="50">
        <v>11</v>
      </c>
      <c r="U42" s="50">
        <v>2</v>
      </c>
      <c r="V42" s="50"/>
      <c r="W42" s="48">
        <f t="shared" si="23"/>
        <v>75.900000000000006</v>
      </c>
      <c r="X42" s="48">
        <f t="shared" si="24"/>
        <v>36</v>
      </c>
      <c r="Y42" s="50"/>
      <c r="Z42" s="41">
        <f t="shared" si="25"/>
        <v>111.9</v>
      </c>
      <c r="AB42" s="11"/>
      <c r="AC42" s="48">
        <f t="shared" si="26"/>
        <v>66.3</v>
      </c>
      <c r="AD42" s="48">
        <f t="shared" si="27"/>
        <v>16.600000000000001</v>
      </c>
      <c r="AE42" s="48">
        <f t="shared" si="28"/>
        <v>29</v>
      </c>
      <c r="AF42" s="63">
        <f t="shared" si="29"/>
        <v>111.9</v>
      </c>
      <c r="AG42" s="48">
        <f t="shared" si="30"/>
        <v>0</v>
      </c>
      <c r="AH42" s="40"/>
    </row>
    <row r="43" spans="1:149" x14ac:dyDescent="0.3">
      <c r="A43" s="15"/>
      <c r="B43" s="45" t="s">
        <v>21</v>
      </c>
      <c r="C43" s="50">
        <v>9</v>
      </c>
      <c r="D43" s="50">
        <v>5</v>
      </c>
      <c r="E43" s="50"/>
      <c r="F43" s="50">
        <v>95.1</v>
      </c>
      <c r="G43" s="50">
        <v>4</v>
      </c>
      <c r="H43" s="50">
        <v>3.6</v>
      </c>
      <c r="I43" s="50"/>
      <c r="J43" s="50">
        <v>26</v>
      </c>
      <c r="K43" s="50">
        <v>2</v>
      </c>
      <c r="L43" s="50"/>
      <c r="M43" s="50">
        <v>4.5</v>
      </c>
      <c r="N43" s="50"/>
      <c r="O43" s="50"/>
      <c r="P43" s="50">
        <v>29.2</v>
      </c>
      <c r="Q43" s="50">
        <v>2</v>
      </c>
      <c r="R43" s="50">
        <v>6</v>
      </c>
      <c r="S43" s="50"/>
      <c r="T43" s="50">
        <v>10</v>
      </c>
      <c r="U43" s="50">
        <v>4</v>
      </c>
      <c r="V43" s="50"/>
      <c r="W43" s="48">
        <f t="shared" si="23"/>
        <v>144.69999999999999</v>
      </c>
      <c r="X43" s="48">
        <f t="shared" si="24"/>
        <v>55.7</v>
      </c>
      <c r="Y43" s="50"/>
      <c r="Z43" s="41">
        <f t="shared" si="25"/>
        <v>200.39999999999998</v>
      </c>
      <c r="AB43" s="11"/>
      <c r="AC43" s="48">
        <f t="shared" si="26"/>
        <v>142.79999999999998</v>
      </c>
      <c r="AD43" s="48">
        <f t="shared" si="27"/>
        <v>15.6</v>
      </c>
      <c r="AE43" s="48">
        <f t="shared" si="28"/>
        <v>42</v>
      </c>
      <c r="AF43" s="63">
        <f t="shared" si="29"/>
        <v>200.39999999999998</v>
      </c>
      <c r="AG43" s="48">
        <f t="shared" si="30"/>
        <v>0</v>
      </c>
      <c r="AH43" s="40"/>
    </row>
    <row r="44" spans="1:149" x14ac:dyDescent="0.3">
      <c r="A44" s="15"/>
      <c r="B44" s="45" t="s">
        <v>22</v>
      </c>
      <c r="C44" s="50">
        <v>2</v>
      </c>
      <c r="D44" s="50">
        <v>2.5</v>
      </c>
      <c r="E44" s="50"/>
      <c r="F44" s="50">
        <v>6.4</v>
      </c>
      <c r="G44" s="50">
        <v>1.5</v>
      </c>
      <c r="H44" s="50">
        <v>2.6</v>
      </c>
      <c r="I44" s="50"/>
      <c r="J44" s="50">
        <v>8</v>
      </c>
      <c r="K44" s="50">
        <v>6</v>
      </c>
      <c r="L44" s="50"/>
      <c r="M44" s="50">
        <v>1</v>
      </c>
      <c r="N44" s="50">
        <v>5</v>
      </c>
      <c r="O44" s="50"/>
      <c r="P44" s="50">
        <v>2.1</v>
      </c>
      <c r="Q44" s="50"/>
      <c r="R44" s="50">
        <v>10.1</v>
      </c>
      <c r="S44" s="50"/>
      <c r="T44" s="50">
        <v>10</v>
      </c>
      <c r="U44" s="50">
        <v>1</v>
      </c>
      <c r="V44" s="50"/>
      <c r="W44" s="48">
        <f t="shared" si="23"/>
        <v>29</v>
      </c>
      <c r="X44" s="48">
        <f t="shared" si="24"/>
        <v>29.2</v>
      </c>
      <c r="Y44" s="50"/>
      <c r="Z44" s="41">
        <f t="shared" si="25"/>
        <v>58.2</v>
      </c>
      <c r="AB44" s="11"/>
      <c r="AC44" s="48">
        <f t="shared" si="26"/>
        <v>19</v>
      </c>
      <c r="AD44" s="48">
        <f t="shared" si="27"/>
        <v>14.2</v>
      </c>
      <c r="AE44" s="48">
        <f t="shared" si="28"/>
        <v>25</v>
      </c>
      <c r="AF44" s="63">
        <f t="shared" si="29"/>
        <v>58.2</v>
      </c>
      <c r="AG44" s="48">
        <f t="shared" si="30"/>
        <v>0</v>
      </c>
      <c r="AH44" s="40"/>
    </row>
    <row r="45" spans="1:149" x14ac:dyDescent="0.3">
      <c r="B45" s="43">
        <v>42771</v>
      </c>
      <c r="C45" s="49"/>
      <c r="D45" s="49"/>
      <c r="E45" s="49"/>
      <c r="F45" s="49"/>
      <c r="G45" s="49"/>
      <c r="H45" s="49"/>
      <c r="I45" s="49"/>
      <c r="J45" s="49"/>
      <c r="K45" s="49"/>
      <c r="L45" s="50"/>
      <c r="M45" s="49"/>
      <c r="N45" s="49"/>
      <c r="O45" s="49"/>
      <c r="P45" s="49"/>
      <c r="Q45" s="49"/>
      <c r="R45" s="49"/>
      <c r="S45" s="49"/>
      <c r="T45" s="49"/>
      <c r="U45" s="49"/>
      <c r="V45" s="50"/>
      <c r="W45" s="48">
        <f t="shared" si="23"/>
        <v>0</v>
      </c>
      <c r="X45" s="48">
        <f t="shared" si="24"/>
        <v>0</v>
      </c>
      <c r="Y45" s="50"/>
      <c r="Z45" s="41">
        <f t="shared" si="25"/>
        <v>0</v>
      </c>
      <c r="AB45" s="4"/>
      <c r="AC45" s="48">
        <f t="shared" si="26"/>
        <v>0</v>
      </c>
      <c r="AD45" s="48">
        <f t="shared" si="27"/>
        <v>0</v>
      </c>
      <c r="AE45" s="48">
        <f t="shared" si="28"/>
        <v>0</v>
      </c>
      <c r="AF45" s="63">
        <f t="shared" si="29"/>
        <v>0</v>
      </c>
      <c r="AG45" s="48">
        <f t="shared" si="30"/>
        <v>0</v>
      </c>
      <c r="AH45" s="40"/>
    </row>
    <row r="46" spans="1:149" x14ac:dyDescent="0.3">
      <c r="A46" s="15"/>
      <c r="B46" s="45">
        <v>42772</v>
      </c>
      <c r="C46" s="51">
        <v>8.5</v>
      </c>
      <c r="D46" s="51">
        <v>4.5</v>
      </c>
      <c r="E46" s="51"/>
      <c r="F46" s="51">
        <v>24.4</v>
      </c>
      <c r="G46" s="51">
        <v>3.5</v>
      </c>
      <c r="H46" s="51">
        <v>5.4</v>
      </c>
      <c r="I46" s="48"/>
      <c r="J46" s="48">
        <v>10</v>
      </c>
      <c r="K46" s="48">
        <v>3</v>
      </c>
      <c r="L46" s="53"/>
      <c r="M46" s="48">
        <v>8</v>
      </c>
      <c r="N46" s="48">
        <v>2</v>
      </c>
      <c r="O46" s="48"/>
      <c r="P46" s="48">
        <v>20.5</v>
      </c>
      <c r="Q46" s="48"/>
      <c r="R46" s="48">
        <v>12.4</v>
      </c>
      <c r="S46" s="48"/>
      <c r="T46" s="48">
        <v>12</v>
      </c>
      <c r="U46" s="48">
        <v>4</v>
      </c>
      <c r="V46" s="53"/>
      <c r="W46" s="134">
        <f t="shared" ref="W46:W68" si="31">SUM(C46:K46)</f>
        <v>59.3</v>
      </c>
      <c r="X46" s="134">
        <f t="shared" ref="X46:X68" si="32">SUM(M46:U46)</f>
        <v>58.9</v>
      </c>
      <c r="Y46" s="53"/>
      <c r="Z46" s="41">
        <f t="shared" si="25"/>
        <v>118.19999999999999</v>
      </c>
      <c r="AA46" s="8"/>
      <c r="AB46" s="7"/>
      <c r="AC46" s="48">
        <f t="shared" si="26"/>
        <v>67.900000000000006</v>
      </c>
      <c r="AD46" s="48">
        <f t="shared" si="27"/>
        <v>21.3</v>
      </c>
      <c r="AE46" s="48">
        <f t="shared" si="28"/>
        <v>29</v>
      </c>
      <c r="AF46" s="63">
        <f t="shared" si="29"/>
        <v>118.2</v>
      </c>
      <c r="AG46" s="48">
        <f t="shared" si="30"/>
        <v>0</v>
      </c>
      <c r="AH46" s="40"/>
    </row>
    <row r="47" spans="1:149" x14ac:dyDescent="0.3">
      <c r="A47" s="15"/>
      <c r="B47" s="45">
        <v>42773</v>
      </c>
      <c r="C47" s="50">
        <v>13</v>
      </c>
      <c r="D47" s="50">
        <v>4</v>
      </c>
      <c r="E47" s="50"/>
      <c r="F47" s="50">
        <v>36.6</v>
      </c>
      <c r="G47" s="50">
        <v>4.5</v>
      </c>
      <c r="H47" s="50">
        <v>1.3</v>
      </c>
      <c r="I47" s="48"/>
      <c r="J47" s="48">
        <v>6</v>
      </c>
      <c r="K47" s="48"/>
      <c r="L47" s="53"/>
      <c r="M47" s="48">
        <v>6.5</v>
      </c>
      <c r="N47" s="48">
        <v>5</v>
      </c>
      <c r="O47" s="48"/>
      <c r="P47" s="48">
        <v>46.1</v>
      </c>
      <c r="Q47" s="48"/>
      <c r="R47" s="48">
        <v>18.5</v>
      </c>
      <c r="S47" s="48"/>
      <c r="T47" s="48">
        <v>17</v>
      </c>
      <c r="U47" s="48"/>
      <c r="V47" s="53"/>
      <c r="W47" s="48">
        <f t="shared" si="31"/>
        <v>65.400000000000006</v>
      </c>
      <c r="X47" s="48">
        <f t="shared" si="32"/>
        <v>93.1</v>
      </c>
      <c r="Y47" s="53"/>
      <c r="Z47" s="41">
        <f t="shared" si="25"/>
        <v>158.5</v>
      </c>
      <c r="AA47" s="8"/>
      <c r="AB47" s="7"/>
      <c r="AC47" s="48">
        <f t="shared" si="26"/>
        <v>111.19999999999999</v>
      </c>
      <c r="AD47" s="48">
        <f t="shared" si="27"/>
        <v>24.3</v>
      </c>
      <c r="AE47" s="48">
        <f t="shared" si="28"/>
        <v>23</v>
      </c>
      <c r="AF47" s="63">
        <f t="shared" si="29"/>
        <v>158.5</v>
      </c>
      <c r="AG47" s="48">
        <f t="shared" si="30"/>
        <v>0</v>
      </c>
      <c r="AH47" s="40"/>
    </row>
    <row r="48" spans="1:149" x14ac:dyDescent="0.3">
      <c r="A48" s="15"/>
      <c r="B48" s="45">
        <v>42774</v>
      </c>
      <c r="C48" s="50">
        <v>7.5</v>
      </c>
      <c r="D48" s="50">
        <v>4</v>
      </c>
      <c r="E48" s="50"/>
      <c r="F48" s="50">
        <v>29.5</v>
      </c>
      <c r="G48" s="50">
        <v>1.7</v>
      </c>
      <c r="H48" s="50">
        <v>3</v>
      </c>
      <c r="I48" s="48"/>
      <c r="J48" s="48">
        <v>9</v>
      </c>
      <c r="K48" s="48">
        <v>4</v>
      </c>
      <c r="L48" s="53"/>
      <c r="M48" s="48">
        <v>3</v>
      </c>
      <c r="N48" s="48"/>
      <c r="O48" s="48"/>
      <c r="P48" s="48">
        <v>9.3000000000000007</v>
      </c>
      <c r="Q48" s="48">
        <v>2</v>
      </c>
      <c r="R48" s="48">
        <v>10.199999999999999</v>
      </c>
      <c r="S48" s="48">
        <v>14.4</v>
      </c>
      <c r="T48" s="48">
        <v>6</v>
      </c>
      <c r="U48" s="48">
        <v>9</v>
      </c>
      <c r="V48" s="53"/>
      <c r="W48" s="48">
        <f t="shared" si="31"/>
        <v>58.7</v>
      </c>
      <c r="X48" s="48">
        <f t="shared" si="32"/>
        <v>53.9</v>
      </c>
      <c r="Y48" s="53"/>
      <c r="Z48" s="41">
        <f t="shared" si="25"/>
        <v>112.6</v>
      </c>
      <c r="AA48" s="8"/>
      <c r="AB48" s="7"/>
      <c r="AC48" s="48">
        <f t="shared" si="26"/>
        <v>53.3</v>
      </c>
      <c r="AD48" s="48">
        <f t="shared" si="27"/>
        <v>31.299999999999997</v>
      </c>
      <c r="AE48" s="48">
        <f t="shared" si="28"/>
        <v>28</v>
      </c>
      <c r="AF48" s="63">
        <f t="shared" si="29"/>
        <v>112.6</v>
      </c>
      <c r="AG48" s="48">
        <f t="shared" si="30"/>
        <v>0</v>
      </c>
      <c r="AH48" s="40"/>
    </row>
    <row r="49" spans="1:34" x14ac:dyDescent="0.3">
      <c r="A49" s="15"/>
      <c r="B49" s="45">
        <v>42775</v>
      </c>
      <c r="C49" s="50">
        <v>13.5</v>
      </c>
      <c r="D49" s="50">
        <v>4</v>
      </c>
      <c r="E49" s="50"/>
      <c r="F49" s="50">
        <v>18</v>
      </c>
      <c r="G49" s="50">
        <v>5.2</v>
      </c>
      <c r="H49" s="50">
        <v>2.6</v>
      </c>
      <c r="I49" s="48">
        <v>5.6</v>
      </c>
      <c r="J49" s="48">
        <v>12</v>
      </c>
      <c r="K49" s="48">
        <v>1</v>
      </c>
      <c r="L49" s="53"/>
      <c r="M49" s="48">
        <v>2.5</v>
      </c>
      <c r="N49" s="48"/>
      <c r="O49" s="48"/>
      <c r="P49" s="48">
        <v>8.6</v>
      </c>
      <c r="Q49" s="48">
        <v>6.5</v>
      </c>
      <c r="R49" s="48">
        <v>8.1</v>
      </c>
      <c r="S49" s="48">
        <v>4</v>
      </c>
      <c r="T49" s="48">
        <v>14</v>
      </c>
      <c r="U49" s="48">
        <v>4</v>
      </c>
      <c r="V49" s="53"/>
      <c r="W49" s="48">
        <f t="shared" si="31"/>
        <v>61.900000000000006</v>
      </c>
      <c r="X49" s="48">
        <f t="shared" si="32"/>
        <v>47.7</v>
      </c>
      <c r="Y49" s="53"/>
      <c r="Z49" s="41">
        <f t="shared" si="25"/>
        <v>109.60000000000001</v>
      </c>
      <c r="AA49" s="8"/>
      <c r="AB49" s="7"/>
      <c r="AC49" s="48">
        <f t="shared" si="26"/>
        <v>46.6</v>
      </c>
      <c r="AD49" s="48">
        <f t="shared" ref="AD49:AD52" si="33">+G49+H49+I49+Q49+R49+S49</f>
        <v>32</v>
      </c>
      <c r="AE49" s="48">
        <f t="shared" si="28"/>
        <v>31</v>
      </c>
      <c r="AF49" s="63">
        <f t="shared" si="29"/>
        <v>109.6</v>
      </c>
      <c r="AG49" s="48">
        <f t="shared" si="30"/>
        <v>0</v>
      </c>
      <c r="AH49" s="40"/>
    </row>
    <row r="50" spans="1:34" x14ac:dyDescent="0.3">
      <c r="A50" s="15"/>
      <c r="B50" s="45">
        <v>42776</v>
      </c>
      <c r="C50" s="50">
        <v>8.5</v>
      </c>
      <c r="D50" s="50">
        <v>2.5</v>
      </c>
      <c r="E50" s="50"/>
      <c r="F50" s="50">
        <v>23.8</v>
      </c>
      <c r="G50" s="50">
        <v>8.5</v>
      </c>
      <c r="H50" s="50">
        <v>4.8</v>
      </c>
      <c r="I50" s="48">
        <v>4</v>
      </c>
      <c r="J50" s="48">
        <v>15</v>
      </c>
      <c r="K50" s="48">
        <v>1</v>
      </c>
      <c r="L50" s="53"/>
      <c r="M50" s="48">
        <v>0.5</v>
      </c>
      <c r="N50" s="48"/>
      <c r="O50" s="48"/>
      <c r="P50" s="48">
        <v>23.2</v>
      </c>
      <c r="Q50" s="48"/>
      <c r="R50" s="48">
        <v>6.5</v>
      </c>
      <c r="S50" s="48">
        <v>4</v>
      </c>
      <c r="T50" s="48">
        <v>18</v>
      </c>
      <c r="U50" s="48"/>
      <c r="V50" s="53"/>
      <c r="W50" s="48">
        <f t="shared" si="31"/>
        <v>68.099999999999994</v>
      </c>
      <c r="X50" s="48">
        <f t="shared" si="32"/>
        <v>52.2</v>
      </c>
      <c r="Y50" s="53"/>
      <c r="Z50" s="41">
        <f t="shared" si="25"/>
        <v>120.3</v>
      </c>
      <c r="AA50" s="8"/>
      <c r="AB50" s="7"/>
      <c r="AC50" s="48">
        <f t="shared" si="26"/>
        <v>58.5</v>
      </c>
      <c r="AD50" s="48">
        <f t="shared" si="33"/>
        <v>27.8</v>
      </c>
      <c r="AE50" s="48">
        <f t="shared" si="28"/>
        <v>34</v>
      </c>
      <c r="AF50" s="63">
        <f t="shared" si="29"/>
        <v>120.3</v>
      </c>
      <c r="AG50" s="48">
        <f t="shared" si="30"/>
        <v>0</v>
      </c>
      <c r="AH50" s="40"/>
    </row>
    <row r="51" spans="1:34" x14ac:dyDescent="0.3">
      <c r="A51" s="15"/>
      <c r="B51" s="45">
        <v>42777</v>
      </c>
      <c r="C51" s="50">
        <v>1.5</v>
      </c>
      <c r="D51" s="50">
        <v>1.5</v>
      </c>
      <c r="E51" s="50"/>
      <c r="F51" s="50">
        <v>19.399999999999999</v>
      </c>
      <c r="G51" s="50">
        <v>3.1</v>
      </c>
      <c r="H51" s="50">
        <v>4.2</v>
      </c>
      <c r="I51" s="48">
        <v>10</v>
      </c>
      <c r="J51" s="48">
        <v>18</v>
      </c>
      <c r="K51" s="48"/>
      <c r="L51" s="53"/>
      <c r="M51" s="48"/>
      <c r="N51" s="48"/>
      <c r="O51" s="48"/>
      <c r="P51" s="48">
        <v>0.5</v>
      </c>
      <c r="Q51" s="48"/>
      <c r="R51" s="48">
        <v>7</v>
      </c>
      <c r="S51" s="48">
        <v>12</v>
      </c>
      <c r="T51" s="48">
        <v>16</v>
      </c>
      <c r="U51" s="48"/>
      <c r="V51" s="53"/>
      <c r="W51" s="134">
        <f t="shared" si="31"/>
        <v>57.7</v>
      </c>
      <c r="X51" s="134">
        <f t="shared" si="32"/>
        <v>35.5</v>
      </c>
      <c r="Y51" s="53"/>
      <c r="Z51" s="41">
        <f t="shared" si="25"/>
        <v>93.2</v>
      </c>
      <c r="AA51" s="8"/>
      <c r="AB51" s="7"/>
      <c r="AC51" s="48">
        <f t="shared" si="26"/>
        <v>22.9</v>
      </c>
      <c r="AD51" s="48">
        <f t="shared" si="33"/>
        <v>36.299999999999997</v>
      </c>
      <c r="AE51" s="48">
        <f t="shared" si="28"/>
        <v>34</v>
      </c>
      <c r="AF51" s="63">
        <f t="shared" si="29"/>
        <v>93.199999999999989</v>
      </c>
      <c r="AG51" s="48">
        <f t="shared" si="30"/>
        <v>0</v>
      </c>
      <c r="AH51" s="40"/>
    </row>
    <row r="52" spans="1:34" x14ac:dyDescent="0.3">
      <c r="B52" s="43">
        <v>42778</v>
      </c>
      <c r="C52" s="49"/>
      <c r="D52" s="49"/>
      <c r="E52" s="49"/>
      <c r="F52" s="49"/>
      <c r="G52" s="49"/>
      <c r="H52" s="49"/>
      <c r="I52" s="49"/>
      <c r="J52" s="49"/>
      <c r="K52" s="49"/>
      <c r="L52" s="50"/>
      <c r="M52" s="49"/>
      <c r="N52" s="49"/>
      <c r="O52" s="49"/>
      <c r="P52" s="49"/>
      <c r="Q52" s="49"/>
      <c r="R52" s="49"/>
      <c r="S52" s="49"/>
      <c r="T52" s="49"/>
      <c r="U52" s="49"/>
      <c r="V52" s="50"/>
      <c r="W52" s="48">
        <f t="shared" si="31"/>
        <v>0</v>
      </c>
      <c r="X52" s="48">
        <f t="shared" si="32"/>
        <v>0</v>
      </c>
      <c r="Y52" s="50"/>
      <c r="Z52" s="41">
        <f t="shared" si="25"/>
        <v>0</v>
      </c>
      <c r="AB52" s="4"/>
      <c r="AC52" s="48">
        <f t="shared" si="26"/>
        <v>0</v>
      </c>
      <c r="AD52" s="48">
        <f t="shared" si="33"/>
        <v>0</v>
      </c>
      <c r="AE52" s="48">
        <f t="shared" si="28"/>
        <v>0</v>
      </c>
      <c r="AF52" s="63">
        <f t="shared" si="29"/>
        <v>0</v>
      </c>
      <c r="AG52" s="48">
        <f t="shared" si="30"/>
        <v>0</v>
      </c>
      <c r="AH52" s="40"/>
    </row>
    <row r="53" spans="1:34" x14ac:dyDescent="0.3">
      <c r="A53" s="15"/>
      <c r="B53" s="45">
        <v>42779</v>
      </c>
      <c r="C53" s="51">
        <v>19.5</v>
      </c>
      <c r="D53" s="51">
        <v>5.5</v>
      </c>
      <c r="E53" s="51"/>
      <c r="F53" s="51">
        <v>17.100000000000001</v>
      </c>
      <c r="G53" s="51">
        <v>2</v>
      </c>
      <c r="H53" s="51">
        <v>4.0999999999999996</v>
      </c>
      <c r="I53" s="48">
        <v>8</v>
      </c>
      <c r="J53" s="48">
        <v>54</v>
      </c>
      <c r="K53" s="48">
        <v>1</v>
      </c>
      <c r="L53" s="53"/>
      <c r="M53" s="48">
        <v>8.5</v>
      </c>
      <c r="N53" s="48"/>
      <c r="O53" s="48"/>
      <c r="P53" s="48">
        <v>22.9</v>
      </c>
      <c r="Q53" s="48">
        <v>8.5</v>
      </c>
      <c r="R53" s="48">
        <v>4.5999999999999996</v>
      </c>
      <c r="S53" s="48">
        <v>1.2</v>
      </c>
      <c r="T53" s="48">
        <v>25</v>
      </c>
      <c r="U53" s="48"/>
      <c r="V53" s="53"/>
      <c r="W53" s="48">
        <f t="shared" si="31"/>
        <v>111.2</v>
      </c>
      <c r="X53" s="48">
        <f t="shared" si="32"/>
        <v>70.7</v>
      </c>
      <c r="Y53" s="53"/>
      <c r="Z53" s="41">
        <f t="shared" si="25"/>
        <v>181.9</v>
      </c>
      <c r="AA53" s="8"/>
      <c r="AB53" s="7"/>
      <c r="AC53" s="48">
        <f t="shared" si="26"/>
        <v>73.5</v>
      </c>
      <c r="AD53" s="48">
        <f t="shared" ref="AD53:AD68" si="34">+G53+H53+I53+Q53+R53+S53</f>
        <v>28.400000000000002</v>
      </c>
      <c r="AE53" s="48">
        <f t="shared" si="28"/>
        <v>80</v>
      </c>
      <c r="AF53" s="63">
        <f t="shared" si="29"/>
        <v>181.9</v>
      </c>
      <c r="AG53" s="48">
        <f t="shared" si="30"/>
        <v>0</v>
      </c>
      <c r="AH53" s="40"/>
    </row>
    <row r="54" spans="1:34" x14ac:dyDescent="0.3">
      <c r="A54" s="15"/>
      <c r="B54" s="45">
        <v>42780</v>
      </c>
      <c r="C54" s="50">
        <v>19.5</v>
      </c>
      <c r="D54" s="50">
        <v>5</v>
      </c>
      <c r="E54" s="50"/>
      <c r="F54" s="50">
        <v>17.399999999999999</v>
      </c>
      <c r="G54" s="50">
        <v>5.6</v>
      </c>
      <c r="H54" s="50"/>
      <c r="I54" s="48">
        <v>1.2</v>
      </c>
      <c r="J54" s="48">
        <v>11</v>
      </c>
      <c r="K54" s="48">
        <v>2</v>
      </c>
      <c r="L54" s="53"/>
      <c r="M54" s="48">
        <v>5.5</v>
      </c>
      <c r="N54" s="48">
        <v>2.5</v>
      </c>
      <c r="O54" s="48"/>
      <c r="P54" s="48">
        <v>23.8</v>
      </c>
      <c r="Q54" s="48"/>
      <c r="R54" s="48">
        <v>4.2</v>
      </c>
      <c r="S54" s="48">
        <v>2</v>
      </c>
      <c r="T54" s="48">
        <v>9</v>
      </c>
      <c r="U54" s="48">
        <v>6</v>
      </c>
      <c r="V54" s="53"/>
      <c r="W54" s="48">
        <f t="shared" si="31"/>
        <v>61.7</v>
      </c>
      <c r="X54" s="48">
        <f t="shared" si="32"/>
        <v>53</v>
      </c>
      <c r="Y54" s="53"/>
      <c r="Z54" s="41">
        <f t="shared" si="25"/>
        <v>114.7</v>
      </c>
      <c r="AA54" s="8"/>
      <c r="AB54" s="7"/>
      <c r="AC54" s="48">
        <f t="shared" si="26"/>
        <v>73.7</v>
      </c>
      <c r="AD54" s="48">
        <f t="shared" si="34"/>
        <v>13</v>
      </c>
      <c r="AE54" s="48">
        <f t="shared" si="28"/>
        <v>28</v>
      </c>
      <c r="AF54" s="63">
        <f t="shared" si="29"/>
        <v>114.7</v>
      </c>
      <c r="AG54" s="48">
        <f t="shared" si="30"/>
        <v>0</v>
      </c>
      <c r="AH54" s="40"/>
    </row>
    <row r="55" spans="1:34" x14ac:dyDescent="0.3">
      <c r="A55" s="15"/>
      <c r="B55" s="45">
        <v>42781</v>
      </c>
      <c r="C55" s="50">
        <v>15.5</v>
      </c>
      <c r="D55" s="50">
        <v>6</v>
      </c>
      <c r="E55" s="50"/>
      <c r="F55" s="50">
        <v>20</v>
      </c>
      <c r="G55" s="50">
        <v>2.2000000000000002</v>
      </c>
      <c r="H55" s="50"/>
      <c r="I55" s="48"/>
      <c r="J55" s="48">
        <v>9</v>
      </c>
      <c r="K55" s="48">
        <v>1</v>
      </c>
      <c r="L55" s="53"/>
      <c r="M55" s="48">
        <v>7</v>
      </c>
      <c r="N55" s="48"/>
      <c r="O55" s="48"/>
      <c r="P55" s="48">
        <v>5.8</v>
      </c>
      <c r="Q55" s="48"/>
      <c r="R55" s="48">
        <v>3</v>
      </c>
      <c r="S55" s="48">
        <v>3.2</v>
      </c>
      <c r="T55" s="48">
        <v>12</v>
      </c>
      <c r="U55" s="48"/>
      <c r="V55" s="53"/>
      <c r="W55" s="48">
        <f t="shared" si="31"/>
        <v>53.7</v>
      </c>
      <c r="X55" s="48">
        <f t="shared" si="32"/>
        <v>31</v>
      </c>
      <c r="Y55" s="53"/>
      <c r="Z55" s="41">
        <f t="shared" si="25"/>
        <v>84.7</v>
      </c>
      <c r="AA55" s="8"/>
      <c r="AB55" s="7"/>
      <c r="AC55" s="48">
        <f t="shared" si="26"/>
        <v>54.3</v>
      </c>
      <c r="AD55" s="48">
        <f t="shared" si="34"/>
        <v>8.4</v>
      </c>
      <c r="AE55" s="48">
        <f t="shared" si="28"/>
        <v>22</v>
      </c>
      <c r="AF55" s="63">
        <f t="shared" si="29"/>
        <v>84.699999999999989</v>
      </c>
      <c r="AG55" s="48">
        <f t="shared" si="30"/>
        <v>0</v>
      </c>
      <c r="AH55" s="40"/>
    </row>
    <row r="56" spans="1:34" x14ac:dyDescent="0.3">
      <c r="A56" s="15"/>
      <c r="B56" s="45">
        <v>42782</v>
      </c>
      <c r="C56" s="50">
        <v>8</v>
      </c>
      <c r="D56" s="50">
        <v>6.5</v>
      </c>
      <c r="E56" s="50"/>
      <c r="F56" s="50">
        <v>17.8</v>
      </c>
      <c r="G56" s="50"/>
      <c r="H56" s="50">
        <v>1.8</v>
      </c>
      <c r="I56" s="48">
        <v>3.2</v>
      </c>
      <c r="J56" s="48">
        <v>13</v>
      </c>
      <c r="K56" s="48">
        <v>2</v>
      </c>
      <c r="L56" s="53"/>
      <c r="M56" s="48">
        <v>9.5</v>
      </c>
      <c r="N56" s="48">
        <v>3.5</v>
      </c>
      <c r="O56" s="48"/>
      <c r="P56" s="48">
        <v>18.8</v>
      </c>
      <c r="Q56" s="48">
        <v>2.5</v>
      </c>
      <c r="R56" s="48">
        <v>9.6</v>
      </c>
      <c r="S56" s="48">
        <v>8.4</v>
      </c>
      <c r="T56" s="48">
        <v>11</v>
      </c>
      <c r="U56" s="48">
        <v>4</v>
      </c>
      <c r="V56" s="53"/>
      <c r="W56" s="134">
        <f t="shared" si="31"/>
        <v>52.3</v>
      </c>
      <c r="X56" s="134">
        <f t="shared" si="32"/>
        <v>67.3</v>
      </c>
      <c r="Y56" s="53"/>
      <c r="Z56" s="41">
        <f t="shared" si="25"/>
        <v>119.6</v>
      </c>
      <c r="AA56" s="8"/>
      <c r="AB56" s="7"/>
      <c r="AC56" s="48">
        <f t="shared" si="26"/>
        <v>64.099999999999994</v>
      </c>
      <c r="AD56" s="48">
        <f t="shared" si="34"/>
        <v>25.5</v>
      </c>
      <c r="AE56" s="48">
        <f t="shared" si="28"/>
        <v>30</v>
      </c>
      <c r="AF56" s="63">
        <f t="shared" si="29"/>
        <v>119.6</v>
      </c>
      <c r="AG56" s="48">
        <f t="shared" si="30"/>
        <v>0</v>
      </c>
      <c r="AH56" s="40"/>
    </row>
    <row r="57" spans="1:34" x14ac:dyDescent="0.3">
      <c r="A57" s="15"/>
      <c r="B57" s="45">
        <v>42783</v>
      </c>
      <c r="C57" s="50">
        <v>8</v>
      </c>
      <c r="D57" s="50">
        <v>5.5</v>
      </c>
      <c r="E57" s="50"/>
      <c r="F57" s="50">
        <v>39.9</v>
      </c>
      <c r="G57" s="50">
        <v>13</v>
      </c>
      <c r="H57" s="50">
        <v>4.5999999999999996</v>
      </c>
      <c r="I57" s="48"/>
      <c r="J57" s="48">
        <v>21</v>
      </c>
      <c r="K57" s="48">
        <v>4</v>
      </c>
      <c r="L57" s="53"/>
      <c r="M57" s="48">
        <v>5.5</v>
      </c>
      <c r="N57" s="48"/>
      <c r="O57" s="48"/>
      <c r="P57" s="48">
        <v>18.899999999999999</v>
      </c>
      <c r="Q57" s="48">
        <v>2</v>
      </c>
      <c r="R57" s="48">
        <v>8.1999999999999993</v>
      </c>
      <c r="S57" s="48"/>
      <c r="T57" s="48">
        <v>13</v>
      </c>
      <c r="U57" s="48"/>
      <c r="V57" s="53"/>
      <c r="W57" s="48">
        <f t="shared" si="31"/>
        <v>96</v>
      </c>
      <c r="X57" s="48">
        <f t="shared" si="32"/>
        <v>47.599999999999994</v>
      </c>
      <c r="Y57" s="53"/>
      <c r="Z57" s="41">
        <f t="shared" si="25"/>
        <v>143.6</v>
      </c>
      <c r="AA57" s="8"/>
      <c r="AB57" s="7"/>
      <c r="AC57" s="48">
        <f t="shared" si="26"/>
        <v>77.8</v>
      </c>
      <c r="AD57" s="48">
        <f t="shared" si="34"/>
        <v>27.8</v>
      </c>
      <c r="AE57" s="48">
        <f t="shared" si="28"/>
        <v>38</v>
      </c>
      <c r="AF57" s="63">
        <f t="shared" si="29"/>
        <v>143.6</v>
      </c>
      <c r="AG57" s="48">
        <f t="shared" si="30"/>
        <v>0</v>
      </c>
      <c r="AH57" s="40"/>
    </row>
    <row r="58" spans="1:34" x14ac:dyDescent="0.3">
      <c r="A58" s="15"/>
      <c r="B58" s="45">
        <v>42784</v>
      </c>
      <c r="C58" s="50">
        <v>2</v>
      </c>
      <c r="D58" s="50">
        <v>1.5</v>
      </c>
      <c r="E58" s="50"/>
      <c r="F58" s="50">
        <v>10</v>
      </c>
      <c r="G58" s="50">
        <v>1</v>
      </c>
      <c r="H58" s="50">
        <v>5.9</v>
      </c>
      <c r="I58" s="48">
        <v>1.2</v>
      </c>
      <c r="J58" s="48">
        <v>18</v>
      </c>
      <c r="K58" s="48"/>
      <c r="L58" s="53"/>
      <c r="M58" s="48"/>
      <c r="N58" s="48"/>
      <c r="O58" s="48"/>
      <c r="P58" s="48">
        <v>14.3</v>
      </c>
      <c r="Q58" s="48"/>
      <c r="R58" s="48">
        <v>5.2</v>
      </c>
      <c r="S58" s="48">
        <v>3.2</v>
      </c>
      <c r="T58" s="48">
        <v>8</v>
      </c>
      <c r="U58" s="48"/>
      <c r="V58" s="53"/>
      <c r="W58" s="48">
        <f t="shared" si="31"/>
        <v>39.599999999999994</v>
      </c>
      <c r="X58" s="48">
        <f t="shared" si="32"/>
        <v>30.7</v>
      </c>
      <c r="Y58" s="53"/>
      <c r="Z58" s="41">
        <f t="shared" si="25"/>
        <v>70.3</v>
      </c>
      <c r="AA58" s="8"/>
      <c r="AB58" s="7"/>
      <c r="AC58" s="48">
        <f t="shared" si="26"/>
        <v>27.8</v>
      </c>
      <c r="AD58" s="48">
        <f t="shared" si="34"/>
        <v>16.5</v>
      </c>
      <c r="AE58" s="48">
        <f t="shared" si="28"/>
        <v>26</v>
      </c>
      <c r="AF58" s="63">
        <f t="shared" si="29"/>
        <v>70.3</v>
      </c>
      <c r="AG58" s="48">
        <f t="shared" si="30"/>
        <v>0</v>
      </c>
      <c r="AH58" s="40"/>
    </row>
    <row r="59" spans="1:34" x14ac:dyDescent="0.3">
      <c r="B59" s="43">
        <v>42785</v>
      </c>
      <c r="C59" s="49"/>
      <c r="D59" s="49"/>
      <c r="E59" s="49"/>
      <c r="F59" s="49"/>
      <c r="G59" s="49"/>
      <c r="H59" s="49"/>
      <c r="I59" s="49"/>
      <c r="J59" s="49"/>
      <c r="K59" s="49"/>
      <c r="L59" s="50"/>
      <c r="M59" s="49"/>
      <c r="N59" s="49"/>
      <c r="O59" s="49"/>
      <c r="P59" s="49"/>
      <c r="Q59" s="49"/>
      <c r="R59" s="49"/>
      <c r="S59" s="49"/>
      <c r="T59" s="49"/>
      <c r="U59" s="49"/>
      <c r="V59" s="50"/>
      <c r="W59" s="48">
        <f t="shared" si="31"/>
        <v>0</v>
      </c>
      <c r="X59" s="48">
        <f t="shared" si="32"/>
        <v>0</v>
      </c>
      <c r="Y59" s="50"/>
      <c r="Z59" s="41">
        <f t="shared" si="25"/>
        <v>0</v>
      </c>
      <c r="AB59" s="4"/>
      <c r="AC59" s="48">
        <f t="shared" si="26"/>
        <v>0</v>
      </c>
      <c r="AD59" s="48">
        <f t="shared" si="34"/>
        <v>0</v>
      </c>
      <c r="AE59" s="48">
        <f t="shared" si="28"/>
        <v>0</v>
      </c>
      <c r="AF59" s="63">
        <f t="shared" si="29"/>
        <v>0</v>
      </c>
      <c r="AG59" s="48">
        <f t="shared" si="30"/>
        <v>0</v>
      </c>
      <c r="AH59" s="40"/>
    </row>
    <row r="60" spans="1:34" x14ac:dyDescent="0.3">
      <c r="A60" s="15"/>
      <c r="B60" s="45">
        <v>42786</v>
      </c>
      <c r="C60" s="51">
        <v>13</v>
      </c>
      <c r="D60" s="51">
        <v>3.5</v>
      </c>
      <c r="E60" s="51"/>
      <c r="F60" s="51">
        <v>21.8</v>
      </c>
      <c r="G60" s="51">
        <v>4.5</v>
      </c>
      <c r="H60" s="51">
        <v>16.600000000000001</v>
      </c>
      <c r="I60" s="48">
        <v>1.2</v>
      </c>
      <c r="J60" s="48">
        <v>12</v>
      </c>
      <c r="K60" s="48">
        <v>3</v>
      </c>
      <c r="L60" s="53"/>
      <c r="M60" s="48">
        <v>5.5</v>
      </c>
      <c r="N60" s="48"/>
      <c r="O60" s="48"/>
      <c r="P60" s="48">
        <v>11.3</v>
      </c>
      <c r="Q60" s="48"/>
      <c r="R60" s="48">
        <v>7.2</v>
      </c>
      <c r="S60" s="48"/>
      <c r="T60" s="48">
        <v>10</v>
      </c>
      <c r="U60" s="48">
        <v>5</v>
      </c>
      <c r="V60" s="53"/>
      <c r="W60" s="48">
        <f t="shared" si="31"/>
        <v>75.599999999999994</v>
      </c>
      <c r="X60" s="48">
        <f t="shared" si="32"/>
        <v>39</v>
      </c>
      <c r="Y60" s="53"/>
      <c r="Z60" s="41">
        <f t="shared" si="25"/>
        <v>114.6</v>
      </c>
      <c r="AA60" s="8"/>
      <c r="AB60" s="7"/>
      <c r="AC60" s="48">
        <f t="shared" si="26"/>
        <v>55.099999999999994</v>
      </c>
      <c r="AD60" s="48">
        <f t="shared" si="34"/>
        <v>29.5</v>
      </c>
      <c r="AE60" s="48">
        <f t="shared" si="28"/>
        <v>30</v>
      </c>
      <c r="AF60" s="63">
        <f t="shared" si="29"/>
        <v>114.6</v>
      </c>
      <c r="AG60" s="48">
        <f t="shared" si="30"/>
        <v>0</v>
      </c>
      <c r="AH60" s="40"/>
    </row>
    <row r="61" spans="1:34" x14ac:dyDescent="0.3">
      <c r="A61" s="15"/>
      <c r="B61" s="45">
        <v>42787</v>
      </c>
      <c r="C61" s="50">
        <v>4.5</v>
      </c>
      <c r="D61" s="50">
        <v>1.5</v>
      </c>
      <c r="E61" s="50"/>
      <c r="F61" s="50">
        <v>20.2</v>
      </c>
      <c r="G61" s="50">
        <v>1</v>
      </c>
      <c r="H61" s="50">
        <v>3.5</v>
      </c>
      <c r="I61" s="48">
        <v>5.2</v>
      </c>
      <c r="J61" s="48">
        <v>11</v>
      </c>
      <c r="K61" s="48">
        <v>3</v>
      </c>
      <c r="L61" s="53"/>
      <c r="M61" s="48">
        <v>0.5</v>
      </c>
      <c r="N61" s="48"/>
      <c r="O61" s="48"/>
      <c r="P61" s="48">
        <v>12.4</v>
      </c>
      <c r="Q61" s="48">
        <v>1</v>
      </c>
      <c r="R61" s="48">
        <v>7.2</v>
      </c>
      <c r="S61" s="48">
        <v>2</v>
      </c>
      <c r="T61" s="48">
        <v>11</v>
      </c>
      <c r="U61" s="48">
        <v>7</v>
      </c>
      <c r="V61" s="53"/>
      <c r="W61" s="134">
        <f t="shared" si="31"/>
        <v>49.9</v>
      </c>
      <c r="X61" s="134">
        <f t="shared" si="32"/>
        <v>41.1</v>
      </c>
      <c r="Y61" s="53"/>
      <c r="Z61" s="41">
        <f t="shared" si="25"/>
        <v>91</v>
      </c>
      <c r="AA61" s="8"/>
      <c r="AB61" s="7"/>
      <c r="AC61" s="48">
        <f t="shared" si="26"/>
        <v>39.1</v>
      </c>
      <c r="AD61" s="48">
        <f t="shared" si="34"/>
        <v>19.899999999999999</v>
      </c>
      <c r="AE61" s="48">
        <f t="shared" si="28"/>
        <v>32</v>
      </c>
      <c r="AF61" s="63">
        <f t="shared" si="29"/>
        <v>91</v>
      </c>
      <c r="AG61" s="48">
        <f t="shared" si="30"/>
        <v>0</v>
      </c>
      <c r="AH61" s="40"/>
    </row>
    <row r="62" spans="1:34" x14ac:dyDescent="0.3">
      <c r="A62" s="15"/>
      <c r="B62" s="45">
        <v>42788</v>
      </c>
      <c r="C62" s="50">
        <v>10.5</v>
      </c>
      <c r="D62" s="50">
        <v>6.5</v>
      </c>
      <c r="E62" s="50"/>
      <c r="F62" s="50">
        <v>20.5</v>
      </c>
      <c r="G62" s="50">
        <v>2.5</v>
      </c>
      <c r="H62" s="50">
        <v>3.8</v>
      </c>
      <c r="I62" s="48">
        <v>4.4000000000000004</v>
      </c>
      <c r="J62" s="48">
        <v>18</v>
      </c>
      <c r="K62" s="48">
        <v>3</v>
      </c>
      <c r="L62" s="53"/>
      <c r="M62" s="48">
        <v>3.5</v>
      </c>
      <c r="N62" s="48">
        <v>2</v>
      </c>
      <c r="O62" s="48"/>
      <c r="P62" s="48">
        <v>8.6</v>
      </c>
      <c r="Q62" s="48">
        <v>2</v>
      </c>
      <c r="R62" s="48">
        <v>16.2</v>
      </c>
      <c r="S62" s="48">
        <v>6</v>
      </c>
      <c r="T62" s="48">
        <v>16</v>
      </c>
      <c r="U62" s="48"/>
      <c r="V62" s="53"/>
      <c r="W62" s="48">
        <f t="shared" si="31"/>
        <v>69.199999999999989</v>
      </c>
      <c r="X62" s="48">
        <f t="shared" si="32"/>
        <v>54.3</v>
      </c>
      <c r="Y62" s="53"/>
      <c r="Z62" s="41">
        <f t="shared" si="25"/>
        <v>123.49999999999999</v>
      </c>
      <c r="AA62" s="8"/>
      <c r="AB62" s="7"/>
      <c r="AC62" s="48">
        <f t="shared" si="26"/>
        <v>51.6</v>
      </c>
      <c r="AD62" s="48">
        <f t="shared" si="34"/>
        <v>34.9</v>
      </c>
      <c r="AE62" s="48">
        <f t="shared" si="28"/>
        <v>37</v>
      </c>
      <c r="AF62" s="63">
        <f t="shared" si="29"/>
        <v>123.5</v>
      </c>
      <c r="AG62" s="48">
        <f t="shared" si="30"/>
        <v>0</v>
      </c>
      <c r="AH62" s="40"/>
    </row>
    <row r="63" spans="1:34" x14ac:dyDescent="0.3">
      <c r="A63" s="15"/>
      <c r="B63" s="45">
        <v>42789</v>
      </c>
      <c r="C63" s="50">
        <v>2</v>
      </c>
      <c r="D63" s="50">
        <v>6.5</v>
      </c>
      <c r="E63" s="50"/>
      <c r="F63" s="50">
        <v>16.8</v>
      </c>
      <c r="G63" s="50">
        <v>1.5</v>
      </c>
      <c r="H63" s="50">
        <v>7.7</v>
      </c>
      <c r="I63" s="48">
        <v>2</v>
      </c>
      <c r="J63" s="48">
        <v>10</v>
      </c>
      <c r="K63" s="48"/>
      <c r="L63" s="53"/>
      <c r="M63" s="50">
        <v>5</v>
      </c>
      <c r="N63" s="50">
        <v>1.5</v>
      </c>
      <c r="O63" s="50"/>
      <c r="P63" s="50">
        <v>9.9</v>
      </c>
      <c r="Q63" s="50"/>
      <c r="R63" s="50">
        <v>16.600000000000001</v>
      </c>
      <c r="S63" s="48">
        <v>8.4</v>
      </c>
      <c r="T63" s="48">
        <v>12</v>
      </c>
      <c r="U63" s="48"/>
      <c r="V63" s="53"/>
      <c r="W63" s="48">
        <f t="shared" si="31"/>
        <v>46.5</v>
      </c>
      <c r="X63" s="48">
        <f t="shared" si="32"/>
        <v>53.4</v>
      </c>
      <c r="Y63" s="53"/>
      <c r="Z63" s="41">
        <f t="shared" si="25"/>
        <v>99.9</v>
      </c>
      <c r="AA63" s="8"/>
      <c r="AB63" s="7"/>
      <c r="AC63" s="48">
        <f t="shared" si="26"/>
        <v>41.7</v>
      </c>
      <c r="AD63" s="48">
        <f t="shared" si="34"/>
        <v>36.200000000000003</v>
      </c>
      <c r="AE63" s="48">
        <f t="shared" si="28"/>
        <v>22</v>
      </c>
      <c r="AF63" s="63">
        <f t="shared" si="29"/>
        <v>99.9</v>
      </c>
      <c r="AG63" s="48">
        <f t="shared" si="30"/>
        <v>0</v>
      </c>
      <c r="AH63" s="40"/>
    </row>
    <row r="64" spans="1:34" x14ac:dyDescent="0.3">
      <c r="A64" s="15"/>
      <c r="B64" s="45">
        <v>42790</v>
      </c>
      <c r="C64" s="50">
        <v>10</v>
      </c>
      <c r="D64" s="50">
        <v>4</v>
      </c>
      <c r="E64" s="50"/>
      <c r="F64" s="50">
        <v>13.1</v>
      </c>
      <c r="G64" s="50">
        <v>2</v>
      </c>
      <c r="H64" s="50">
        <v>6</v>
      </c>
      <c r="I64" s="48"/>
      <c r="J64" s="48">
        <v>12</v>
      </c>
      <c r="K64" s="48">
        <v>11</v>
      </c>
      <c r="L64" s="53"/>
      <c r="M64" s="48">
        <v>3</v>
      </c>
      <c r="N64" s="48">
        <v>1</v>
      </c>
      <c r="O64" s="48"/>
      <c r="P64" s="48">
        <v>4.0999999999999996</v>
      </c>
      <c r="Q64" s="48"/>
      <c r="R64" s="48">
        <v>7.2</v>
      </c>
      <c r="S64" s="48">
        <v>6.4</v>
      </c>
      <c r="T64" s="48">
        <v>10</v>
      </c>
      <c r="U64" s="48">
        <v>6</v>
      </c>
      <c r="V64" s="53"/>
      <c r="W64" s="48">
        <f t="shared" si="31"/>
        <v>58.1</v>
      </c>
      <c r="X64" s="48">
        <f t="shared" si="32"/>
        <v>37.700000000000003</v>
      </c>
      <c r="Y64" s="53"/>
      <c r="Z64" s="41">
        <f t="shared" si="25"/>
        <v>95.800000000000011</v>
      </c>
      <c r="AA64" s="8"/>
      <c r="AB64" s="7"/>
      <c r="AC64" s="48">
        <f t="shared" si="26"/>
        <v>35.200000000000003</v>
      </c>
      <c r="AD64" s="48">
        <f t="shared" si="34"/>
        <v>21.6</v>
      </c>
      <c r="AE64" s="48">
        <f t="shared" si="28"/>
        <v>39</v>
      </c>
      <c r="AF64" s="63">
        <f t="shared" si="29"/>
        <v>95.800000000000011</v>
      </c>
      <c r="AG64" s="48">
        <f t="shared" si="30"/>
        <v>0</v>
      </c>
      <c r="AH64" s="40"/>
    </row>
    <row r="65" spans="1:34" x14ac:dyDescent="0.3">
      <c r="A65" s="15"/>
      <c r="B65" s="45">
        <v>42791</v>
      </c>
      <c r="C65" s="50">
        <v>10.5</v>
      </c>
      <c r="D65" s="50">
        <v>3</v>
      </c>
      <c r="E65" s="50"/>
      <c r="F65" s="50">
        <v>13.3</v>
      </c>
      <c r="G65" s="50"/>
      <c r="H65" s="50">
        <v>6</v>
      </c>
      <c r="I65" s="48"/>
      <c r="J65" s="48">
        <v>8</v>
      </c>
      <c r="K65" s="48"/>
      <c r="L65" s="53"/>
      <c r="M65" s="48"/>
      <c r="N65" s="48">
        <v>2.5</v>
      </c>
      <c r="O65" s="48"/>
      <c r="P65" s="48">
        <v>0.4</v>
      </c>
      <c r="Q65" s="48"/>
      <c r="R65" s="48">
        <v>4</v>
      </c>
      <c r="S65" s="48">
        <v>3.6</v>
      </c>
      <c r="T65" s="48">
        <v>3</v>
      </c>
      <c r="U65" s="48">
        <v>3</v>
      </c>
      <c r="V65" s="53"/>
      <c r="W65" s="48">
        <f t="shared" si="31"/>
        <v>40.799999999999997</v>
      </c>
      <c r="X65" s="48">
        <f t="shared" si="32"/>
        <v>16.5</v>
      </c>
      <c r="Y65" s="53"/>
      <c r="Z65" s="41">
        <f t="shared" si="25"/>
        <v>57.3</v>
      </c>
      <c r="AA65" s="8"/>
      <c r="AB65" s="7"/>
      <c r="AC65" s="48">
        <f t="shared" si="26"/>
        <v>29.7</v>
      </c>
      <c r="AD65" s="48">
        <f t="shared" si="34"/>
        <v>13.6</v>
      </c>
      <c r="AE65" s="48">
        <f t="shared" si="28"/>
        <v>14</v>
      </c>
      <c r="AF65" s="63">
        <f t="shared" si="29"/>
        <v>57.3</v>
      </c>
      <c r="AG65" s="48">
        <f t="shared" si="30"/>
        <v>0</v>
      </c>
      <c r="AH65" s="40"/>
    </row>
    <row r="66" spans="1:34" x14ac:dyDescent="0.3">
      <c r="B66" s="43">
        <v>42792</v>
      </c>
      <c r="C66" s="49"/>
      <c r="D66" s="49"/>
      <c r="E66" s="49"/>
      <c r="F66" s="49"/>
      <c r="G66" s="49"/>
      <c r="H66" s="49"/>
      <c r="I66" s="49"/>
      <c r="J66" s="49"/>
      <c r="K66" s="49"/>
      <c r="L66" s="50"/>
      <c r="M66" s="49"/>
      <c r="N66" s="49"/>
      <c r="O66" s="49"/>
      <c r="P66" s="49"/>
      <c r="Q66" s="49"/>
      <c r="R66" s="49"/>
      <c r="S66" s="49"/>
      <c r="T66" s="49"/>
      <c r="U66" s="49"/>
      <c r="V66" s="50"/>
      <c r="W66" s="134">
        <f t="shared" si="31"/>
        <v>0</v>
      </c>
      <c r="X66" s="134">
        <f t="shared" si="32"/>
        <v>0</v>
      </c>
      <c r="Y66" s="50"/>
      <c r="Z66" s="41">
        <f t="shared" si="25"/>
        <v>0</v>
      </c>
      <c r="AB66" s="4"/>
      <c r="AC66" s="48">
        <f t="shared" si="26"/>
        <v>0</v>
      </c>
      <c r="AD66" s="48">
        <f t="shared" si="34"/>
        <v>0</v>
      </c>
      <c r="AE66" s="48">
        <f t="shared" si="28"/>
        <v>0</v>
      </c>
      <c r="AF66" s="63">
        <f t="shared" si="29"/>
        <v>0</v>
      </c>
      <c r="AG66" s="48">
        <f t="shared" si="30"/>
        <v>0</v>
      </c>
      <c r="AH66" s="40"/>
    </row>
    <row r="67" spans="1:34" x14ac:dyDescent="0.3">
      <c r="A67" s="15"/>
      <c r="B67" s="45">
        <v>42793</v>
      </c>
      <c r="C67" s="51">
        <v>9.5</v>
      </c>
      <c r="D67" s="51">
        <v>5</v>
      </c>
      <c r="E67" s="51"/>
      <c r="F67" s="51">
        <v>13.7</v>
      </c>
      <c r="G67" s="51">
        <v>3.5</v>
      </c>
      <c r="H67" s="51">
        <v>4.9000000000000004</v>
      </c>
      <c r="I67" s="48"/>
      <c r="J67" s="48">
        <v>32</v>
      </c>
      <c r="K67" s="48"/>
      <c r="L67" s="53"/>
      <c r="M67" s="48">
        <v>2.5</v>
      </c>
      <c r="N67" s="48">
        <v>1.5</v>
      </c>
      <c r="O67" s="48"/>
      <c r="P67" s="48">
        <v>5.7</v>
      </c>
      <c r="Q67" s="48"/>
      <c r="R67" s="48">
        <v>5.7</v>
      </c>
      <c r="S67" s="48"/>
      <c r="T67" s="48">
        <v>8</v>
      </c>
      <c r="U67" s="48">
        <v>20</v>
      </c>
      <c r="V67" s="53"/>
      <c r="W67" s="48">
        <f t="shared" si="31"/>
        <v>68.599999999999994</v>
      </c>
      <c r="X67" s="48">
        <f t="shared" si="32"/>
        <v>43.4</v>
      </c>
      <c r="Y67" s="53"/>
      <c r="Z67" s="41">
        <f t="shared" si="25"/>
        <v>112</v>
      </c>
      <c r="AA67" s="8"/>
      <c r="AB67" s="7"/>
      <c r="AC67" s="48">
        <f t="shared" si="26"/>
        <v>37.900000000000006</v>
      </c>
      <c r="AD67" s="48">
        <f t="shared" si="34"/>
        <v>14.100000000000001</v>
      </c>
      <c r="AE67" s="48">
        <f t="shared" si="28"/>
        <v>60</v>
      </c>
      <c r="AF67" s="63">
        <f t="shared" si="29"/>
        <v>112</v>
      </c>
      <c r="AG67" s="48">
        <f t="shared" si="30"/>
        <v>0</v>
      </c>
      <c r="AH67" s="40"/>
    </row>
    <row r="68" spans="1:34" x14ac:dyDescent="0.3">
      <c r="A68" s="15"/>
      <c r="B68" s="45">
        <v>42794</v>
      </c>
      <c r="C68" s="50">
        <v>7</v>
      </c>
      <c r="D68" s="50">
        <v>3.5</v>
      </c>
      <c r="E68" s="50"/>
      <c r="F68" s="50">
        <v>21.8</v>
      </c>
      <c r="G68" s="50">
        <v>1.5</v>
      </c>
      <c r="H68" s="50">
        <v>5.7</v>
      </c>
      <c r="I68" s="48"/>
      <c r="J68" s="48">
        <v>19</v>
      </c>
      <c r="K68" s="48">
        <v>2</v>
      </c>
      <c r="L68" s="53"/>
      <c r="M68" s="48">
        <v>5.5</v>
      </c>
      <c r="N68" s="48"/>
      <c r="O68" s="48"/>
      <c r="P68" s="48">
        <v>3.1</v>
      </c>
      <c r="Q68" s="48"/>
      <c r="R68" s="48">
        <v>15.8</v>
      </c>
      <c r="S68" s="48">
        <v>4.4000000000000004</v>
      </c>
      <c r="T68" s="48">
        <v>12</v>
      </c>
      <c r="U68" s="48">
        <v>13</v>
      </c>
      <c r="V68" s="53"/>
      <c r="W68" s="48">
        <f t="shared" si="31"/>
        <v>60.5</v>
      </c>
      <c r="X68" s="48">
        <f t="shared" si="32"/>
        <v>53.8</v>
      </c>
      <c r="Y68" s="141"/>
      <c r="Z68" s="41">
        <f t="shared" si="25"/>
        <v>114.3</v>
      </c>
      <c r="AA68" s="8"/>
      <c r="AB68" s="9"/>
      <c r="AC68" s="140">
        <f t="shared" si="26"/>
        <v>40.9</v>
      </c>
      <c r="AD68" s="140">
        <f t="shared" si="34"/>
        <v>27.4</v>
      </c>
      <c r="AE68" s="140">
        <f t="shared" si="28"/>
        <v>46</v>
      </c>
      <c r="AF68" s="63">
        <f t="shared" si="29"/>
        <v>114.3</v>
      </c>
      <c r="AG68" s="48">
        <f t="shared" si="30"/>
        <v>0</v>
      </c>
      <c r="AH68" s="40"/>
    </row>
    <row r="69" spans="1:34" x14ac:dyDescent="0.3">
      <c r="A69" s="15"/>
      <c r="B69" s="68" t="s">
        <v>27</v>
      </c>
      <c r="C69" s="41">
        <f>SUM(C41:C68)</f>
        <v>224.5</v>
      </c>
      <c r="D69" s="41">
        <f t="shared" ref="D69:Z69" si="35">SUM(D41:D68)</f>
        <v>99.5</v>
      </c>
      <c r="E69" s="41">
        <f t="shared" si="35"/>
        <v>0</v>
      </c>
      <c r="F69" s="41">
        <f t="shared" si="35"/>
        <v>586.29999999999995</v>
      </c>
      <c r="G69" s="41">
        <f t="shared" si="35"/>
        <v>77</v>
      </c>
      <c r="H69" s="41">
        <f t="shared" si="35"/>
        <v>107.50000000000001</v>
      </c>
      <c r="I69" s="41">
        <f t="shared" si="35"/>
        <v>46.000000000000007</v>
      </c>
      <c r="J69" s="41">
        <f t="shared" si="35"/>
        <v>389</v>
      </c>
      <c r="K69" s="41">
        <f t="shared" si="35"/>
        <v>53</v>
      </c>
      <c r="L69" s="41">
        <f t="shared" si="35"/>
        <v>0</v>
      </c>
      <c r="M69" s="41">
        <f t="shared" si="35"/>
        <v>97.5</v>
      </c>
      <c r="N69" s="41">
        <f t="shared" si="35"/>
        <v>31.5</v>
      </c>
      <c r="O69" s="41">
        <f t="shared" si="35"/>
        <v>0</v>
      </c>
      <c r="P69" s="41">
        <f t="shared" si="35"/>
        <v>318.50000000000006</v>
      </c>
      <c r="Q69" s="41">
        <f t="shared" si="35"/>
        <v>29.5</v>
      </c>
      <c r="R69" s="41">
        <f t="shared" si="35"/>
        <v>212.09999999999994</v>
      </c>
      <c r="S69" s="41">
        <f t="shared" si="35"/>
        <v>83.200000000000017</v>
      </c>
      <c r="T69" s="41">
        <f t="shared" si="35"/>
        <v>292</v>
      </c>
      <c r="U69" s="41">
        <f t="shared" si="35"/>
        <v>95</v>
      </c>
      <c r="V69" s="41">
        <f t="shared" si="35"/>
        <v>0</v>
      </c>
      <c r="W69" s="41">
        <f t="shared" si="35"/>
        <v>1582.8</v>
      </c>
      <c r="X69" s="41">
        <f t="shared" si="35"/>
        <v>1159.3</v>
      </c>
      <c r="Y69" s="41">
        <f t="shared" si="35"/>
        <v>0</v>
      </c>
      <c r="Z69" s="41">
        <f t="shared" si="35"/>
        <v>2742.1000000000008</v>
      </c>
      <c r="AA69" s="61">
        <f t="shared" ref="AA69" si="36">SUM(AA67:AA68)</f>
        <v>0</v>
      </c>
      <c r="AB69" s="47"/>
      <c r="AC69" s="41">
        <f t="shared" ref="AC69" si="37">SUM(AC41:AC68)</f>
        <v>1357.8</v>
      </c>
      <c r="AD69" s="41">
        <f t="shared" ref="AD69" si="38">SUM(AD41:AD68)</f>
        <v>555.29999999999995</v>
      </c>
      <c r="AE69" s="41">
        <f t="shared" ref="AE69" si="39">SUM(AE41:AE68)</f>
        <v>829</v>
      </c>
      <c r="AF69" s="41">
        <f t="shared" ref="AF69" si="40">SUM(AF41:AF68)</f>
        <v>2742.1000000000008</v>
      </c>
      <c r="AG69" s="41">
        <f t="shared" ref="AG69" si="41">SUM(AG41:AG68)</f>
        <v>0</v>
      </c>
      <c r="AH69" s="41">
        <f t="shared" ref="AH69" si="42">SUM(AH41:AH68)</f>
        <v>0</v>
      </c>
    </row>
    <row r="70" spans="1:34" x14ac:dyDescent="0.3">
      <c r="A70" s="32"/>
      <c r="B70" s="64"/>
      <c r="C70" s="30"/>
      <c r="D70" s="30"/>
      <c r="E70" s="30"/>
      <c r="F70" s="30"/>
      <c r="G70" s="30"/>
      <c r="H70" s="30"/>
      <c r="I70" s="65"/>
      <c r="J70" s="65"/>
      <c r="K70" s="65"/>
      <c r="L70" s="66"/>
      <c r="M70" s="65"/>
      <c r="N70" s="65"/>
      <c r="O70" s="65"/>
      <c r="P70" s="65"/>
      <c r="Q70" s="65"/>
      <c r="R70" s="65"/>
      <c r="S70" s="65"/>
      <c r="T70" s="65"/>
      <c r="U70" s="65"/>
      <c r="V70" s="67"/>
      <c r="W70" s="65"/>
      <c r="X70" s="65"/>
      <c r="Y70" s="67"/>
      <c r="Z70" s="149"/>
      <c r="AA70" s="67"/>
      <c r="AB70" s="65"/>
      <c r="AC70" s="138"/>
      <c r="AD70" s="138"/>
      <c r="AE70" s="138"/>
      <c r="AF70" s="154"/>
      <c r="AG70" s="138"/>
    </row>
    <row r="71" spans="1:34" x14ac:dyDescent="0.3">
      <c r="A71" s="32"/>
      <c r="B71" s="64"/>
      <c r="C71" s="30"/>
      <c r="D71" s="30"/>
      <c r="E71" s="30"/>
      <c r="F71" s="30"/>
      <c r="G71" s="30"/>
      <c r="H71" s="30"/>
      <c r="I71" s="65"/>
      <c r="J71" s="65"/>
      <c r="K71" s="65"/>
      <c r="L71" s="66"/>
      <c r="M71" s="65"/>
      <c r="N71" s="65"/>
      <c r="O71" s="65"/>
      <c r="P71" s="65"/>
      <c r="Q71" s="65"/>
      <c r="R71" s="65"/>
      <c r="S71" s="65"/>
      <c r="T71" s="65"/>
      <c r="U71" s="65"/>
      <c r="V71" s="67"/>
      <c r="W71" s="65"/>
      <c r="X71" s="65"/>
      <c r="Y71" s="67"/>
      <c r="Z71" s="149"/>
      <c r="AA71" s="67"/>
      <c r="AB71" s="65"/>
      <c r="AC71" s="139"/>
      <c r="AD71" s="139"/>
      <c r="AE71" s="139"/>
      <c r="AF71" s="139"/>
      <c r="AG71" s="139"/>
    </row>
    <row r="72" spans="1:34" x14ac:dyDescent="0.3">
      <c r="A72" s="15"/>
      <c r="B72" s="45">
        <v>42795</v>
      </c>
      <c r="C72" s="50">
        <v>4.5</v>
      </c>
      <c r="D72" s="50">
        <v>4.5</v>
      </c>
      <c r="E72" s="50"/>
      <c r="F72" s="50">
        <v>15.4</v>
      </c>
      <c r="G72" s="50">
        <v>0.5</v>
      </c>
      <c r="H72" s="50">
        <v>2.4</v>
      </c>
      <c r="I72" s="48"/>
      <c r="J72" s="48">
        <v>20</v>
      </c>
      <c r="K72" s="48">
        <v>5</v>
      </c>
      <c r="L72" s="53"/>
      <c r="M72" s="48">
        <v>3</v>
      </c>
      <c r="N72" s="48">
        <v>2.5</v>
      </c>
      <c r="O72" s="48"/>
      <c r="P72" s="48">
        <v>9.6</v>
      </c>
      <c r="Q72" s="48"/>
      <c r="R72" s="48">
        <v>7.1</v>
      </c>
      <c r="S72" s="48">
        <v>2.4</v>
      </c>
      <c r="T72" s="48">
        <v>21</v>
      </c>
      <c r="U72" s="48"/>
      <c r="V72" s="53"/>
      <c r="W72" s="134">
        <f t="shared" ref="W72:W81" si="43">SUM(C72:K72)</f>
        <v>52.3</v>
      </c>
      <c r="X72" s="134">
        <f t="shared" ref="X72:X81" si="44">SUM(M72:U72)</f>
        <v>45.599999999999994</v>
      </c>
      <c r="Y72" s="53"/>
      <c r="Z72" s="150">
        <f t="shared" si="25"/>
        <v>97.899999999999991</v>
      </c>
      <c r="AA72" s="8"/>
      <c r="AB72" s="24"/>
      <c r="AC72" s="48">
        <f t="shared" ref="AC72:AC102" si="45">+C72+D72+E72+F72+M72+N72+O72+P72</f>
        <v>39.5</v>
      </c>
      <c r="AD72" s="48">
        <f t="shared" ref="AD72:AD79" si="46">+G72+H72+I72+Q72+R72+S72</f>
        <v>12.4</v>
      </c>
      <c r="AE72" s="48">
        <f t="shared" ref="AE72:AE102" si="47">+J72+K72+T72+U72</f>
        <v>46</v>
      </c>
      <c r="AF72" s="63">
        <f t="shared" ref="AF72:AF102" si="48">+AC72+AD72+AE72</f>
        <v>97.9</v>
      </c>
      <c r="AG72" s="48">
        <f t="shared" ref="AG72:AG102" si="49">+Z72-AF72</f>
        <v>0</v>
      </c>
      <c r="AH72" s="40"/>
    </row>
    <row r="73" spans="1:34" x14ac:dyDescent="0.3">
      <c r="A73" s="15"/>
      <c r="B73" s="45">
        <v>42796</v>
      </c>
      <c r="C73" s="50">
        <v>3.5</v>
      </c>
      <c r="D73" s="50">
        <v>2</v>
      </c>
      <c r="E73" s="50"/>
      <c r="F73" s="50">
        <v>12.6</v>
      </c>
      <c r="G73" s="50">
        <v>2</v>
      </c>
      <c r="H73" s="50">
        <v>8.6</v>
      </c>
      <c r="I73" s="48">
        <v>8.1999999999999993</v>
      </c>
      <c r="J73" s="48">
        <v>16</v>
      </c>
      <c r="K73" s="48">
        <v>8</v>
      </c>
      <c r="L73" s="53"/>
      <c r="M73" s="48">
        <v>7.5</v>
      </c>
      <c r="N73" s="48">
        <v>3.5</v>
      </c>
      <c r="O73" s="48"/>
      <c r="P73" s="48">
        <v>16.8</v>
      </c>
      <c r="Q73" s="48"/>
      <c r="R73" s="48">
        <v>3.3</v>
      </c>
      <c r="S73" s="48">
        <v>1.2</v>
      </c>
      <c r="T73" s="48">
        <v>24</v>
      </c>
      <c r="U73" s="48"/>
      <c r="V73" s="53"/>
      <c r="W73" s="48">
        <f t="shared" si="43"/>
        <v>60.900000000000006</v>
      </c>
      <c r="X73" s="48">
        <f t="shared" si="44"/>
        <v>56.300000000000004</v>
      </c>
      <c r="Y73" s="53"/>
      <c r="Z73" s="150">
        <f t="shared" si="25"/>
        <v>117.20000000000002</v>
      </c>
      <c r="AA73" s="8"/>
      <c r="AB73" s="7"/>
      <c r="AC73" s="48">
        <f t="shared" si="45"/>
        <v>45.900000000000006</v>
      </c>
      <c r="AD73" s="48">
        <f t="shared" si="46"/>
        <v>23.299999999999997</v>
      </c>
      <c r="AE73" s="48">
        <f t="shared" si="47"/>
        <v>48</v>
      </c>
      <c r="AF73" s="63">
        <f t="shared" si="48"/>
        <v>117.2</v>
      </c>
      <c r="AG73" s="48">
        <f t="shared" si="49"/>
        <v>0</v>
      </c>
      <c r="AH73" s="40"/>
    </row>
    <row r="74" spans="1:34" x14ac:dyDescent="0.3">
      <c r="A74" s="15"/>
      <c r="B74" s="45">
        <v>42797</v>
      </c>
      <c r="C74" s="50">
        <v>4.5</v>
      </c>
      <c r="D74" s="50">
        <v>1.5</v>
      </c>
      <c r="E74" s="50"/>
      <c r="F74" s="50">
        <v>41.1</v>
      </c>
      <c r="G74" s="50">
        <v>1</v>
      </c>
      <c r="H74" s="50">
        <v>5.7</v>
      </c>
      <c r="I74" s="48">
        <v>1.2</v>
      </c>
      <c r="J74" s="48">
        <v>22</v>
      </c>
      <c r="K74" s="48">
        <v>5</v>
      </c>
      <c r="L74" s="53"/>
      <c r="M74" s="48">
        <v>6.5</v>
      </c>
      <c r="N74" s="48">
        <v>1.5</v>
      </c>
      <c r="O74" s="48"/>
      <c r="P74" s="48">
        <v>8.6999999999999993</v>
      </c>
      <c r="Q74" s="48">
        <v>1</v>
      </c>
      <c r="R74" s="48">
        <v>10.4</v>
      </c>
      <c r="S74" s="48">
        <v>3.6</v>
      </c>
      <c r="T74" s="48">
        <v>13</v>
      </c>
      <c r="U74" s="48">
        <v>6</v>
      </c>
      <c r="V74" s="53"/>
      <c r="W74" s="48">
        <f t="shared" si="43"/>
        <v>82</v>
      </c>
      <c r="X74" s="48">
        <f t="shared" si="44"/>
        <v>50.7</v>
      </c>
      <c r="Y74" s="53"/>
      <c r="Z74" s="150">
        <f t="shared" si="25"/>
        <v>132.69999999999999</v>
      </c>
      <c r="AA74" s="8"/>
      <c r="AB74" s="7"/>
      <c r="AC74" s="48">
        <f t="shared" si="45"/>
        <v>63.8</v>
      </c>
      <c r="AD74" s="48">
        <f t="shared" si="46"/>
        <v>22.900000000000002</v>
      </c>
      <c r="AE74" s="48">
        <f t="shared" si="47"/>
        <v>46</v>
      </c>
      <c r="AF74" s="63">
        <f t="shared" si="48"/>
        <v>132.69999999999999</v>
      </c>
      <c r="AG74" s="48">
        <f t="shared" si="49"/>
        <v>0</v>
      </c>
      <c r="AH74" s="40"/>
    </row>
    <row r="75" spans="1:34" x14ac:dyDescent="0.3">
      <c r="A75" s="15"/>
      <c r="B75" s="45">
        <v>42798</v>
      </c>
      <c r="C75" s="50">
        <v>7</v>
      </c>
      <c r="D75" s="50">
        <v>3.5</v>
      </c>
      <c r="E75" s="50"/>
      <c r="F75" s="50">
        <v>46.1</v>
      </c>
      <c r="G75" s="50"/>
      <c r="H75" s="50">
        <v>7.7</v>
      </c>
      <c r="I75" s="48"/>
      <c r="J75" s="48">
        <v>16</v>
      </c>
      <c r="K75" s="48">
        <v>1</v>
      </c>
      <c r="L75" s="53"/>
      <c r="M75" s="48">
        <v>3</v>
      </c>
      <c r="N75" s="48">
        <v>4</v>
      </c>
      <c r="O75" s="48"/>
      <c r="P75" s="48">
        <v>1.7</v>
      </c>
      <c r="Q75" s="48"/>
      <c r="R75" s="48">
        <v>2.2000000000000002</v>
      </c>
      <c r="S75" s="48">
        <v>1.4</v>
      </c>
      <c r="T75" s="48">
        <v>3</v>
      </c>
      <c r="U75" s="48"/>
      <c r="V75" s="53"/>
      <c r="W75" s="48">
        <f t="shared" si="43"/>
        <v>81.3</v>
      </c>
      <c r="X75" s="48">
        <f t="shared" si="44"/>
        <v>15.299999999999999</v>
      </c>
      <c r="Y75" s="53"/>
      <c r="Z75" s="150">
        <f t="shared" si="25"/>
        <v>96.6</v>
      </c>
      <c r="AA75" s="8"/>
      <c r="AB75" s="7"/>
      <c r="AC75" s="48">
        <f t="shared" si="45"/>
        <v>65.3</v>
      </c>
      <c r="AD75" s="48">
        <f t="shared" si="46"/>
        <v>11.3</v>
      </c>
      <c r="AE75" s="48">
        <f t="shared" si="47"/>
        <v>20</v>
      </c>
      <c r="AF75" s="63">
        <f t="shared" si="48"/>
        <v>96.6</v>
      </c>
      <c r="AG75" s="48">
        <f t="shared" si="49"/>
        <v>0</v>
      </c>
      <c r="AH75" s="40"/>
    </row>
    <row r="76" spans="1:34" x14ac:dyDescent="0.3">
      <c r="B76" s="45">
        <v>42799</v>
      </c>
      <c r="C76" s="49"/>
      <c r="D76" s="49"/>
      <c r="E76" s="49"/>
      <c r="F76" s="49"/>
      <c r="G76" s="49"/>
      <c r="H76" s="49"/>
      <c r="I76" s="49"/>
      <c r="J76" s="49"/>
      <c r="K76" s="49"/>
      <c r="L76" s="50"/>
      <c r="M76" s="49"/>
      <c r="N76" s="49"/>
      <c r="O76" s="49"/>
      <c r="P76" s="49"/>
      <c r="Q76" s="49"/>
      <c r="R76" s="49"/>
      <c r="S76" s="49"/>
      <c r="T76" s="49"/>
      <c r="U76" s="49"/>
      <c r="V76" s="50"/>
      <c r="W76" s="48">
        <f t="shared" si="43"/>
        <v>0</v>
      </c>
      <c r="X76" s="48">
        <f t="shared" si="44"/>
        <v>0</v>
      </c>
      <c r="Y76" s="50"/>
      <c r="Z76" s="150">
        <f t="shared" si="25"/>
        <v>0</v>
      </c>
      <c r="AB76" s="4"/>
      <c r="AC76" s="48">
        <f t="shared" si="45"/>
        <v>0</v>
      </c>
      <c r="AD76" s="48">
        <f t="shared" si="46"/>
        <v>0</v>
      </c>
      <c r="AE76" s="48">
        <f t="shared" si="47"/>
        <v>0</v>
      </c>
      <c r="AF76" s="63">
        <f t="shared" si="48"/>
        <v>0</v>
      </c>
      <c r="AG76" s="48">
        <f t="shared" si="49"/>
        <v>0</v>
      </c>
      <c r="AH76" s="40"/>
    </row>
    <row r="77" spans="1:34" x14ac:dyDescent="0.3">
      <c r="A77" s="15"/>
      <c r="B77" s="45">
        <v>42800</v>
      </c>
      <c r="C77" s="51">
        <v>6.5</v>
      </c>
      <c r="D77" s="51">
        <v>4</v>
      </c>
      <c r="E77" s="51"/>
      <c r="F77" s="51">
        <v>41</v>
      </c>
      <c r="G77" s="51"/>
      <c r="H77" s="51">
        <v>5.3</v>
      </c>
      <c r="I77" s="48">
        <v>2</v>
      </c>
      <c r="J77" s="48">
        <v>15</v>
      </c>
      <c r="K77" s="48"/>
      <c r="L77" s="53"/>
      <c r="M77" s="48">
        <v>7</v>
      </c>
      <c r="N77" s="48">
        <v>6</v>
      </c>
      <c r="O77" s="48"/>
      <c r="P77" s="48">
        <v>17.600000000000001</v>
      </c>
      <c r="Q77" s="48">
        <v>6</v>
      </c>
      <c r="R77" s="48">
        <v>17.3</v>
      </c>
      <c r="S77" s="48">
        <v>4</v>
      </c>
      <c r="T77" s="48">
        <v>23</v>
      </c>
      <c r="U77" s="48">
        <v>5</v>
      </c>
      <c r="V77" s="53"/>
      <c r="W77" s="134">
        <f t="shared" si="43"/>
        <v>73.8</v>
      </c>
      <c r="X77" s="134">
        <f t="shared" si="44"/>
        <v>85.9</v>
      </c>
      <c r="Y77" s="53"/>
      <c r="Z77" s="150">
        <f t="shared" si="25"/>
        <v>159.69999999999999</v>
      </c>
      <c r="AA77" s="8"/>
      <c r="AB77" s="7"/>
      <c r="AC77" s="48">
        <f t="shared" si="45"/>
        <v>82.1</v>
      </c>
      <c r="AD77" s="48">
        <f t="shared" si="46"/>
        <v>34.6</v>
      </c>
      <c r="AE77" s="48">
        <f t="shared" si="47"/>
        <v>43</v>
      </c>
      <c r="AF77" s="63">
        <f t="shared" si="48"/>
        <v>159.69999999999999</v>
      </c>
      <c r="AG77" s="48">
        <f t="shared" si="49"/>
        <v>0</v>
      </c>
      <c r="AH77" s="40"/>
    </row>
    <row r="78" spans="1:34" x14ac:dyDescent="0.3">
      <c r="A78" s="15"/>
      <c r="B78" s="45">
        <v>42801</v>
      </c>
      <c r="C78" s="50">
        <v>10</v>
      </c>
      <c r="D78" s="50">
        <v>6.5</v>
      </c>
      <c r="E78" s="50"/>
      <c r="F78" s="51">
        <v>43.5</v>
      </c>
      <c r="G78" s="50"/>
      <c r="H78" s="50">
        <v>1</v>
      </c>
      <c r="I78" s="48">
        <v>6.8</v>
      </c>
      <c r="J78" s="48">
        <v>2</v>
      </c>
      <c r="K78" s="48">
        <v>14</v>
      </c>
      <c r="L78" s="53"/>
      <c r="M78" s="48">
        <v>10</v>
      </c>
      <c r="N78" s="48">
        <v>9</v>
      </c>
      <c r="O78" s="48"/>
      <c r="P78" s="48">
        <v>14.4</v>
      </c>
      <c r="Q78" s="48">
        <v>1</v>
      </c>
      <c r="R78" s="48">
        <v>24.2</v>
      </c>
      <c r="S78" s="48">
        <v>9.1999999999999993</v>
      </c>
      <c r="T78" s="48">
        <v>19</v>
      </c>
      <c r="U78" s="48"/>
      <c r="V78" s="53"/>
      <c r="W78" s="48">
        <f t="shared" si="43"/>
        <v>83.8</v>
      </c>
      <c r="X78" s="48">
        <f t="shared" si="44"/>
        <v>86.8</v>
      </c>
      <c r="Y78" s="53"/>
      <c r="Z78" s="150">
        <f t="shared" si="25"/>
        <v>170.6</v>
      </c>
      <c r="AA78" s="8"/>
      <c r="AB78" s="7"/>
      <c r="AC78" s="48">
        <f t="shared" si="45"/>
        <v>93.4</v>
      </c>
      <c r="AD78" s="48">
        <f t="shared" si="46"/>
        <v>42.2</v>
      </c>
      <c r="AE78" s="48">
        <f t="shared" si="47"/>
        <v>35</v>
      </c>
      <c r="AF78" s="63">
        <f t="shared" si="48"/>
        <v>170.60000000000002</v>
      </c>
      <c r="AG78" s="48">
        <f t="shared" si="49"/>
        <v>0</v>
      </c>
      <c r="AH78" s="40"/>
    </row>
    <row r="79" spans="1:34" x14ac:dyDescent="0.3">
      <c r="A79" s="15"/>
      <c r="B79" s="45">
        <v>42802</v>
      </c>
      <c r="C79" s="50">
        <v>4</v>
      </c>
      <c r="D79" s="50">
        <v>1.5</v>
      </c>
      <c r="E79" s="50"/>
      <c r="F79" s="50">
        <v>34.1</v>
      </c>
      <c r="G79" s="50">
        <v>3</v>
      </c>
      <c r="H79" s="50">
        <v>8.5</v>
      </c>
      <c r="I79" s="48"/>
      <c r="J79" s="48">
        <v>10</v>
      </c>
      <c r="K79" s="48"/>
      <c r="L79" s="53"/>
      <c r="M79" s="48">
        <v>1.5</v>
      </c>
      <c r="N79" s="48">
        <v>3.5</v>
      </c>
      <c r="O79" s="48"/>
      <c r="P79" s="48">
        <v>17.399999999999999</v>
      </c>
      <c r="Q79" s="48"/>
      <c r="R79" s="48">
        <v>3.7</v>
      </c>
      <c r="S79" s="48">
        <v>4</v>
      </c>
      <c r="T79" s="48">
        <v>10</v>
      </c>
      <c r="U79" s="48"/>
      <c r="V79" s="53"/>
      <c r="W79" s="48">
        <f t="shared" si="43"/>
        <v>61.1</v>
      </c>
      <c r="X79" s="48">
        <f t="shared" si="44"/>
        <v>40.099999999999994</v>
      </c>
      <c r="Y79" s="53"/>
      <c r="Z79" s="150">
        <f t="shared" si="25"/>
        <v>101.19999999999999</v>
      </c>
      <c r="AA79" s="8"/>
      <c r="AB79" s="7"/>
      <c r="AC79" s="48">
        <f t="shared" si="45"/>
        <v>62</v>
      </c>
      <c r="AD79" s="48">
        <f t="shared" si="46"/>
        <v>19.2</v>
      </c>
      <c r="AE79" s="48">
        <f t="shared" si="47"/>
        <v>20</v>
      </c>
      <c r="AF79" s="63">
        <f t="shared" si="48"/>
        <v>101.2</v>
      </c>
      <c r="AG79" s="48">
        <f t="shared" si="49"/>
        <v>0</v>
      </c>
      <c r="AH79" s="40"/>
    </row>
    <row r="80" spans="1:34" x14ac:dyDescent="0.3">
      <c r="A80" s="15"/>
      <c r="B80" s="45">
        <v>42803</v>
      </c>
      <c r="C80" s="50">
        <v>4.5</v>
      </c>
      <c r="D80" s="50">
        <v>2.5</v>
      </c>
      <c r="E80" s="50"/>
      <c r="F80" s="50">
        <v>37.1</v>
      </c>
      <c r="G80" s="50">
        <v>1</v>
      </c>
      <c r="H80" s="50">
        <v>7</v>
      </c>
      <c r="I80" s="48">
        <v>7</v>
      </c>
      <c r="J80" s="48">
        <v>1</v>
      </c>
      <c r="K80" s="48"/>
      <c r="L80" s="53"/>
      <c r="M80" s="48">
        <v>7</v>
      </c>
      <c r="N80" s="48">
        <v>1.5</v>
      </c>
      <c r="O80" s="48"/>
      <c r="P80" s="48">
        <v>39.5</v>
      </c>
      <c r="Q80" s="48">
        <v>3</v>
      </c>
      <c r="R80" s="48">
        <v>5.9</v>
      </c>
      <c r="S80" s="48">
        <v>15.2</v>
      </c>
      <c r="T80" s="48">
        <v>17</v>
      </c>
      <c r="U80" s="48">
        <v>5</v>
      </c>
      <c r="V80" s="53"/>
      <c r="W80" s="48">
        <f t="shared" si="43"/>
        <v>60.1</v>
      </c>
      <c r="X80" s="48">
        <f t="shared" si="44"/>
        <v>94.1</v>
      </c>
      <c r="Y80" s="53"/>
      <c r="Z80" s="150">
        <f t="shared" si="25"/>
        <v>154.19999999999999</v>
      </c>
      <c r="AA80" s="8"/>
      <c r="AB80" s="7"/>
      <c r="AC80" s="48">
        <f t="shared" si="45"/>
        <v>92.1</v>
      </c>
      <c r="AD80" s="48">
        <f t="shared" ref="AD80:AD81" si="50">+G80+H80+I80+Q80+R80+S80</f>
        <v>39.099999999999994</v>
      </c>
      <c r="AE80" s="48">
        <f t="shared" si="47"/>
        <v>23</v>
      </c>
      <c r="AF80" s="63">
        <f t="shared" si="48"/>
        <v>154.19999999999999</v>
      </c>
      <c r="AG80" s="48">
        <f t="shared" si="49"/>
        <v>0</v>
      </c>
      <c r="AH80" s="40"/>
    </row>
    <row r="81" spans="1:34" x14ac:dyDescent="0.3">
      <c r="A81" s="15"/>
      <c r="B81" s="45">
        <v>42804</v>
      </c>
      <c r="C81" s="50">
        <v>3.5</v>
      </c>
      <c r="D81" s="50">
        <v>2</v>
      </c>
      <c r="E81" s="50"/>
      <c r="F81" s="50">
        <v>77.8</v>
      </c>
      <c r="G81" s="50">
        <v>7.2</v>
      </c>
      <c r="H81" s="50">
        <v>7</v>
      </c>
      <c r="I81" s="48"/>
      <c r="J81" s="48">
        <v>8</v>
      </c>
      <c r="K81" s="48">
        <v>1</v>
      </c>
      <c r="L81" s="53"/>
      <c r="M81" s="48">
        <v>4</v>
      </c>
      <c r="N81" s="48"/>
      <c r="O81" s="48"/>
      <c r="P81" s="48">
        <v>52.6</v>
      </c>
      <c r="Q81" s="48"/>
      <c r="R81" s="48">
        <v>9.5</v>
      </c>
      <c r="S81" s="48">
        <v>4.4000000000000004</v>
      </c>
      <c r="T81" s="48">
        <v>10</v>
      </c>
      <c r="U81" s="48">
        <v>5</v>
      </c>
      <c r="V81" s="53"/>
      <c r="W81" s="48">
        <f t="shared" si="43"/>
        <v>106.5</v>
      </c>
      <c r="X81" s="48">
        <f t="shared" si="44"/>
        <v>85.5</v>
      </c>
      <c r="Y81" s="53"/>
      <c r="Z81" s="150">
        <f t="shared" si="25"/>
        <v>192</v>
      </c>
      <c r="AA81" s="8"/>
      <c r="AB81" s="7"/>
      <c r="AC81" s="48">
        <f t="shared" si="45"/>
        <v>139.9</v>
      </c>
      <c r="AD81" s="48">
        <f t="shared" si="50"/>
        <v>28.1</v>
      </c>
      <c r="AE81" s="48">
        <f t="shared" si="47"/>
        <v>24</v>
      </c>
      <c r="AF81" s="63">
        <f t="shared" si="48"/>
        <v>192</v>
      </c>
      <c r="AG81" s="48">
        <f t="shared" si="49"/>
        <v>0</v>
      </c>
      <c r="AH81" s="40"/>
    </row>
    <row r="82" spans="1:34" x14ac:dyDescent="0.3">
      <c r="A82" s="15"/>
      <c r="B82" s="45">
        <v>42805</v>
      </c>
      <c r="C82" s="50">
        <v>2</v>
      </c>
      <c r="D82" s="50"/>
      <c r="E82" s="50"/>
      <c r="F82" s="50">
        <v>15.8</v>
      </c>
      <c r="G82" s="50">
        <v>3</v>
      </c>
      <c r="H82" s="50">
        <v>8.9</v>
      </c>
      <c r="I82" s="48"/>
      <c r="J82" s="48">
        <v>13</v>
      </c>
      <c r="K82" s="48">
        <v>2</v>
      </c>
      <c r="L82" s="53">
        <v>8.9</v>
      </c>
      <c r="M82" s="48">
        <v>3.5</v>
      </c>
      <c r="N82" s="48">
        <v>5</v>
      </c>
      <c r="O82" s="48">
        <v>7.2</v>
      </c>
      <c r="P82" s="48"/>
      <c r="Q82" s="48"/>
      <c r="R82" s="48">
        <v>3</v>
      </c>
      <c r="S82" s="48"/>
      <c r="T82" s="48">
        <v>5</v>
      </c>
      <c r="U82" s="48"/>
      <c r="V82" s="53"/>
      <c r="W82" s="134">
        <f t="shared" ref="W82:W102" si="51">SUM(C82:K82)</f>
        <v>44.7</v>
      </c>
      <c r="X82" s="134">
        <f t="shared" ref="X82:X102" si="52">SUM(M82:U82)</f>
        <v>23.7</v>
      </c>
      <c r="Y82" s="53"/>
      <c r="Z82" s="150">
        <f t="shared" si="25"/>
        <v>68.400000000000006</v>
      </c>
      <c r="AA82" s="8"/>
      <c r="AB82" s="7"/>
      <c r="AC82" s="48">
        <f t="shared" si="45"/>
        <v>33.5</v>
      </c>
      <c r="AD82" s="48">
        <f t="shared" ref="AD82:AD87" si="53">+G82+H82+I82+Q82+R82+S82</f>
        <v>14.9</v>
      </c>
      <c r="AE82" s="48">
        <f t="shared" si="47"/>
        <v>20</v>
      </c>
      <c r="AF82" s="63">
        <f t="shared" si="48"/>
        <v>68.400000000000006</v>
      </c>
      <c r="AG82" s="48">
        <f t="shared" si="49"/>
        <v>0</v>
      </c>
      <c r="AH82" s="40"/>
    </row>
    <row r="83" spans="1:34" x14ac:dyDescent="0.3">
      <c r="B83" s="45">
        <v>42806</v>
      </c>
      <c r="C83" s="49"/>
      <c r="D83" s="49"/>
      <c r="E83" s="49"/>
      <c r="F83" s="49"/>
      <c r="G83" s="49"/>
      <c r="H83" s="49"/>
      <c r="I83" s="49"/>
      <c r="J83" s="49"/>
      <c r="K83" s="49"/>
      <c r="L83" s="50"/>
      <c r="M83" s="49"/>
      <c r="N83" s="49"/>
      <c r="O83" s="49"/>
      <c r="P83" s="49"/>
      <c r="Q83" s="49"/>
      <c r="R83" s="49"/>
      <c r="S83" s="49"/>
      <c r="T83" s="49"/>
      <c r="U83" s="49"/>
      <c r="V83" s="50"/>
      <c r="W83" s="48">
        <f t="shared" si="51"/>
        <v>0</v>
      </c>
      <c r="X83" s="48">
        <f t="shared" si="52"/>
        <v>0</v>
      </c>
      <c r="Y83" s="50"/>
      <c r="Z83" s="150">
        <f t="shared" si="25"/>
        <v>0</v>
      </c>
      <c r="AB83" s="4"/>
      <c r="AC83" s="48">
        <f t="shared" si="45"/>
        <v>0</v>
      </c>
      <c r="AD83" s="48">
        <f t="shared" si="53"/>
        <v>0</v>
      </c>
      <c r="AE83" s="48">
        <f t="shared" si="47"/>
        <v>0</v>
      </c>
      <c r="AF83" s="63">
        <f t="shared" si="48"/>
        <v>0</v>
      </c>
      <c r="AG83" s="48">
        <f t="shared" si="49"/>
        <v>0</v>
      </c>
      <c r="AH83" s="40"/>
    </row>
    <row r="84" spans="1:34" x14ac:dyDescent="0.3">
      <c r="A84" s="15"/>
      <c r="B84" s="45">
        <v>42807</v>
      </c>
      <c r="C84" s="50">
        <v>6</v>
      </c>
      <c r="D84" s="50">
        <v>5</v>
      </c>
      <c r="E84" s="50"/>
      <c r="F84" s="50">
        <v>69.099999999999994</v>
      </c>
      <c r="G84" s="50">
        <v>4</v>
      </c>
      <c r="H84" s="50">
        <v>5.6</v>
      </c>
      <c r="I84" s="48"/>
      <c r="J84" s="48">
        <v>10</v>
      </c>
      <c r="K84" s="48"/>
      <c r="L84" s="50"/>
      <c r="M84" s="48">
        <v>3.5</v>
      </c>
      <c r="N84" s="48"/>
      <c r="O84" s="48"/>
      <c r="P84" s="48">
        <v>14</v>
      </c>
      <c r="Q84" s="48"/>
      <c r="R84" s="48">
        <v>12.4</v>
      </c>
      <c r="S84" s="48"/>
      <c r="T84" s="48">
        <v>11</v>
      </c>
      <c r="U84" s="48">
        <v>2</v>
      </c>
      <c r="V84" s="50"/>
      <c r="W84" s="48">
        <f t="shared" si="51"/>
        <v>99.699999999999989</v>
      </c>
      <c r="X84" s="48">
        <f t="shared" si="52"/>
        <v>42.9</v>
      </c>
      <c r="Y84" s="50"/>
      <c r="Z84" s="150">
        <f t="shared" si="25"/>
        <v>142.6</v>
      </c>
      <c r="AA84" s="8"/>
      <c r="AB84" s="7"/>
      <c r="AC84" s="48">
        <f t="shared" si="45"/>
        <v>97.6</v>
      </c>
      <c r="AD84" s="48">
        <f t="shared" si="53"/>
        <v>22</v>
      </c>
      <c r="AE84" s="48">
        <f t="shared" si="47"/>
        <v>23</v>
      </c>
      <c r="AF84" s="63">
        <f t="shared" si="48"/>
        <v>142.6</v>
      </c>
      <c r="AG84" s="48">
        <f t="shared" si="49"/>
        <v>0</v>
      </c>
      <c r="AH84" s="40"/>
    </row>
    <row r="85" spans="1:34" x14ac:dyDescent="0.3">
      <c r="A85" s="15"/>
      <c r="B85" s="45">
        <v>42808</v>
      </c>
      <c r="C85" s="50">
        <v>7</v>
      </c>
      <c r="D85" s="50">
        <v>4</v>
      </c>
      <c r="E85" s="50"/>
      <c r="F85" s="50">
        <v>39</v>
      </c>
      <c r="G85" s="50">
        <v>2</v>
      </c>
      <c r="H85" s="50">
        <v>2.9</v>
      </c>
      <c r="I85" s="48">
        <v>2</v>
      </c>
      <c r="J85" s="48">
        <v>13</v>
      </c>
      <c r="K85" s="48">
        <v>4</v>
      </c>
      <c r="L85" s="50"/>
      <c r="M85" s="48">
        <v>13.5</v>
      </c>
      <c r="N85" s="48">
        <v>4.5</v>
      </c>
      <c r="O85" s="48"/>
      <c r="P85" s="48">
        <v>10.4</v>
      </c>
      <c r="Q85" s="48"/>
      <c r="R85" s="48">
        <v>8.1</v>
      </c>
      <c r="S85" s="48">
        <v>10.199999999999999</v>
      </c>
      <c r="T85" s="48">
        <v>12</v>
      </c>
      <c r="U85" s="48">
        <v>4</v>
      </c>
      <c r="V85" s="50"/>
      <c r="W85" s="48">
        <f t="shared" si="51"/>
        <v>73.900000000000006</v>
      </c>
      <c r="X85" s="48">
        <f t="shared" si="52"/>
        <v>62.7</v>
      </c>
      <c r="Y85" s="50"/>
      <c r="Z85" s="150">
        <f t="shared" si="25"/>
        <v>136.60000000000002</v>
      </c>
      <c r="AA85" s="8"/>
      <c r="AB85" s="7"/>
      <c r="AC85" s="48">
        <f t="shared" si="45"/>
        <v>78.400000000000006</v>
      </c>
      <c r="AD85" s="48">
        <f t="shared" si="53"/>
        <v>25.2</v>
      </c>
      <c r="AE85" s="48">
        <f t="shared" si="47"/>
        <v>33</v>
      </c>
      <c r="AF85" s="63">
        <f t="shared" si="48"/>
        <v>136.60000000000002</v>
      </c>
      <c r="AG85" s="48">
        <f t="shared" si="49"/>
        <v>0</v>
      </c>
      <c r="AH85" s="40"/>
    </row>
    <row r="86" spans="1:34" x14ac:dyDescent="0.3">
      <c r="A86" s="15"/>
      <c r="B86" s="45">
        <v>42809</v>
      </c>
      <c r="C86" s="50">
        <v>4.5</v>
      </c>
      <c r="D86" s="50">
        <v>1</v>
      </c>
      <c r="E86" s="50"/>
      <c r="F86" s="50">
        <v>2.9</v>
      </c>
      <c r="G86" s="50">
        <v>0.5</v>
      </c>
      <c r="H86" s="50">
        <v>3.6</v>
      </c>
      <c r="I86" s="48">
        <v>1.2</v>
      </c>
      <c r="J86" s="48">
        <v>10</v>
      </c>
      <c r="K86" s="48"/>
      <c r="L86" s="50"/>
      <c r="M86" s="48">
        <v>4.5</v>
      </c>
      <c r="N86" s="48">
        <v>2.5</v>
      </c>
      <c r="O86" s="48"/>
      <c r="P86" s="48">
        <v>7.7</v>
      </c>
      <c r="Q86" s="48"/>
      <c r="R86" s="48">
        <v>14.4</v>
      </c>
      <c r="S86" s="48">
        <v>5.2</v>
      </c>
      <c r="T86" s="48">
        <v>9</v>
      </c>
      <c r="U86" s="48">
        <v>6</v>
      </c>
      <c r="V86" s="50"/>
      <c r="W86" s="48">
        <f t="shared" si="51"/>
        <v>23.7</v>
      </c>
      <c r="X86" s="48">
        <f t="shared" si="52"/>
        <v>49.300000000000004</v>
      </c>
      <c r="Y86" s="50"/>
      <c r="Z86" s="150">
        <f t="shared" si="25"/>
        <v>73</v>
      </c>
      <c r="AA86" s="8"/>
      <c r="AB86" s="7"/>
      <c r="AC86" s="48">
        <f t="shared" si="45"/>
        <v>23.1</v>
      </c>
      <c r="AD86" s="48">
        <f t="shared" si="53"/>
        <v>24.9</v>
      </c>
      <c r="AE86" s="48">
        <f t="shared" si="47"/>
        <v>25</v>
      </c>
      <c r="AF86" s="63">
        <f t="shared" si="48"/>
        <v>73</v>
      </c>
      <c r="AG86" s="48">
        <f t="shared" si="49"/>
        <v>0</v>
      </c>
      <c r="AH86" s="40"/>
    </row>
    <row r="87" spans="1:34" x14ac:dyDescent="0.3">
      <c r="B87" s="45">
        <v>42810</v>
      </c>
      <c r="C87" s="50">
        <v>1.5</v>
      </c>
      <c r="D87" s="50">
        <v>2.5</v>
      </c>
      <c r="E87" s="50"/>
      <c r="F87" s="50">
        <v>23.2</v>
      </c>
      <c r="G87" s="50"/>
      <c r="H87" s="50">
        <v>3.1</v>
      </c>
      <c r="I87" s="48">
        <v>2</v>
      </c>
      <c r="J87" s="48">
        <v>15</v>
      </c>
      <c r="K87" s="48">
        <v>2</v>
      </c>
      <c r="L87" s="50"/>
      <c r="M87" s="48"/>
      <c r="N87" s="48">
        <v>1.5</v>
      </c>
      <c r="O87" s="48"/>
      <c r="P87" s="48">
        <v>5.3</v>
      </c>
      <c r="Q87" s="48">
        <v>3</v>
      </c>
      <c r="R87" s="48">
        <v>8.9</v>
      </c>
      <c r="S87" s="48">
        <v>12</v>
      </c>
      <c r="T87" s="48">
        <v>15</v>
      </c>
      <c r="U87" s="48">
        <v>9</v>
      </c>
      <c r="V87" s="50"/>
      <c r="W87" s="134">
        <f t="shared" si="51"/>
        <v>49.3</v>
      </c>
      <c r="X87" s="134">
        <f t="shared" si="52"/>
        <v>54.7</v>
      </c>
      <c r="Y87" s="50"/>
      <c r="Z87" s="150">
        <f t="shared" si="25"/>
        <v>104</v>
      </c>
      <c r="AA87" s="8"/>
      <c r="AB87" s="7"/>
      <c r="AC87" s="48">
        <f t="shared" si="45"/>
        <v>34</v>
      </c>
      <c r="AD87" s="48">
        <f t="shared" si="53"/>
        <v>29</v>
      </c>
      <c r="AE87" s="48">
        <f t="shared" si="47"/>
        <v>41</v>
      </c>
      <c r="AF87" s="63">
        <f t="shared" si="48"/>
        <v>104</v>
      </c>
      <c r="AG87" s="48">
        <f t="shared" si="49"/>
        <v>0</v>
      </c>
      <c r="AH87" s="40"/>
    </row>
    <row r="88" spans="1:34" x14ac:dyDescent="0.3">
      <c r="B88" s="45">
        <v>42811</v>
      </c>
      <c r="C88" s="50">
        <v>9</v>
      </c>
      <c r="D88" s="50">
        <v>1.5</v>
      </c>
      <c r="E88" s="50"/>
      <c r="F88" s="50">
        <v>37</v>
      </c>
      <c r="G88" s="50"/>
      <c r="H88" s="50">
        <v>3.6</v>
      </c>
      <c r="I88" s="48">
        <v>4</v>
      </c>
      <c r="J88" s="48">
        <v>27</v>
      </c>
      <c r="K88" s="48">
        <v>3</v>
      </c>
      <c r="L88" s="50"/>
      <c r="M88" s="48">
        <v>4</v>
      </c>
      <c r="N88" s="48">
        <v>6</v>
      </c>
      <c r="O88" s="48"/>
      <c r="P88" s="48">
        <v>10.7</v>
      </c>
      <c r="Q88" s="48">
        <v>1.5</v>
      </c>
      <c r="R88" s="48">
        <v>5.7</v>
      </c>
      <c r="S88" s="48">
        <v>17.600000000000001</v>
      </c>
      <c r="T88" s="48">
        <v>29</v>
      </c>
      <c r="U88" s="48">
        <v>8</v>
      </c>
      <c r="V88" s="50"/>
      <c r="W88" s="48">
        <f t="shared" si="51"/>
        <v>85.1</v>
      </c>
      <c r="X88" s="48">
        <f t="shared" si="52"/>
        <v>82.5</v>
      </c>
      <c r="Y88" s="50"/>
      <c r="Z88" s="150">
        <f t="shared" si="25"/>
        <v>167.6</v>
      </c>
      <c r="AA88" s="8"/>
      <c r="AB88" s="7"/>
      <c r="AC88" s="48">
        <f t="shared" si="45"/>
        <v>68.2</v>
      </c>
      <c r="AD88" s="48">
        <f t="shared" ref="AD88:AD90" si="54">+G88+H88+I88+Q88+R88+S88</f>
        <v>32.400000000000006</v>
      </c>
      <c r="AE88" s="48">
        <f t="shared" si="47"/>
        <v>67</v>
      </c>
      <c r="AF88" s="63">
        <f t="shared" si="48"/>
        <v>167.60000000000002</v>
      </c>
      <c r="AG88" s="48">
        <f t="shared" si="49"/>
        <v>0</v>
      </c>
      <c r="AH88" s="40"/>
    </row>
    <row r="89" spans="1:34" x14ac:dyDescent="0.3">
      <c r="B89" s="45">
        <v>42812</v>
      </c>
      <c r="C89" s="50"/>
      <c r="D89" s="50">
        <v>1.5</v>
      </c>
      <c r="E89" s="50"/>
      <c r="F89" s="50">
        <v>16.5</v>
      </c>
      <c r="G89" s="50">
        <v>2.5</v>
      </c>
      <c r="H89" s="50">
        <v>6</v>
      </c>
      <c r="I89" s="48">
        <v>4.4000000000000004</v>
      </c>
      <c r="J89" s="48">
        <v>4</v>
      </c>
      <c r="K89" s="48">
        <v>7</v>
      </c>
      <c r="L89" s="50"/>
      <c r="M89" s="48"/>
      <c r="N89" s="48"/>
      <c r="O89" s="48"/>
      <c r="P89" s="48">
        <v>7</v>
      </c>
      <c r="Q89" s="48"/>
      <c r="R89" s="48">
        <v>0.6</v>
      </c>
      <c r="S89" s="48">
        <v>3.6</v>
      </c>
      <c r="T89" s="48"/>
      <c r="U89" s="48"/>
      <c r="V89" s="50"/>
      <c r="W89" s="48">
        <f t="shared" si="51"/>
        <v>41.9</v>
      </c>
      <c r="X89" s="48">
        <f t="shared" si="52"/>
        <v>11.2</v>
      </c>
      <c r="Y89" s="50"/>
      <c r="Z89" s="150">
        <f t="shared" si="25"/>
        <v>53.099999999999994</v>
      </c>
      <c r="AA89" s="8"/>
      <c r="AB89" s="7"/>
      <c r="AC89" s="48">
        <f t="shared" si="45"/>
        <v>25</v>
      </c>
      <c r="AD89" s="48">
        <f t="shared" si="54"/>
        <v>17.100000000000001</v>
      </c>
      <c r="AE89" s="48">
        <f t="shared" si="47"/>
        <v>11</v>
      </c>
      <c r="AF89" s="63">
        <f t="shared" si="48"/>
        <v>53.1</v>
      </c>
      <c r="AG89" s="48">
        <f t="shared" si="49"/>
        <v>0</v>
      </c>
      <c r="AH89" s="40"/>
    </row>
    <row r="90" spans="1:34" x14ac:dyDescent="0.3">
      <c r="B90" s="45">
        <v>42813</v>
      </c>
      <c r="C90" s="49"/>
      <c r="D90" s="49"/>
      <c r="E90" s="49"/>
      <c r="F90" s="49"/>
      <c r="G90" s="49"/>
      <c r="H90" s="49"/>
      <c r="I90" s="49"/>
      <c r="J90" s="49"/>
      <c r="K90" s="49"/>
      <c r="L90" s="50"/>
      <c r="M90" s="49"/>
      <c r="N90" s="49"/>
      <c r="O90" s="49"/>
      <c r="P90" s="49"/>
      <c r="Q90" s="49"/>
      <c r="R90" s="49"/>
      <c r="S90" s="49"/>
      <c r="T90" s="49"/>
      <c r="U90" s="49"/>
      <c r="V90" s="50"/>
      <c r="W90" s="48">
        <f t="shared" si="51"/>
        <v>0</v>
      </c>
      <c r="X90" s="48">
        <f t="shared" si="52"/>
        <v>0</v>
      </c>
      <c r="Y90" s="50"/>
      <c r="Z90" s="150">
        <f t="shared" si="25"/>
        <v>0</v>
      </c>
      <c r="AB90" s="4"/>
      <c r="AC90" s="48">
        <f t="shared" si="45"/>
        <v>0</v>
      </c>
      <c r="AD90" s="48">
        <f t="shared" si="54"/>
        <v>0</v>
      </c>
      <c r="AE90" s="48">
        <f t="shared" si="47"/>
        <v>0</v>
      </c>
      <c r="AF90" s="63">
        <f t="shared" si="48"/>
        <v>0</v>
      </c>
      <c r="AG90" s="48">
        <f t="shared" si="49"/>
        <v>0</v>
      </c>
      <c r="AH90" s="40"/>
    </row>
    <row r="91" spans="1:34" x14ac:dyDescent="0.3">
      <c r="B91" s="45">
        <v>42814</v>
      </c>
      <c r="C91" s="50">
        <v>1</v>
      </c>
      <c r="D91" s="50">
        <v>3</v>
      </c>
      <c r="E91" s="50"/>
      <c r="F91" s="50">
        <v>27.6</v>
      </c>
      <c r="G91" s="50"/>
      <c r="H91" s="50">
        <v>1.8</v>
      </c>
      <c r="I91" s="48">
        <v>2</v>
      </c>
      <c r="J91" s="48">
        <v>14</v>
      </c>
      <c r="K91" s="48">
        <v>3</v>
      </c>
      <c r="L91" s="50"/>
      <c r="M91" s="48"/>
      <c r="N91" s="48">
        <v>4</v>
      </c>
      <c r="O91" s="48"/>
      <c r="P91" s="48">
        <v>9.1999999999999993</v>
      </c>
      <c r="Q91" s="48"/>
      <c r="R91" s="48">
        <v>6.3</v>
      </c>
      <c r="S91" s="48"/>
      <c r="T91" s="48">
        <v>11</v>
      </c>
      <c r="U91" s="48">
        <v>4</v>
      </c>
      <c r="V91" s="50"/>
      <c r="W91" s="48">
        <f t="shared" si="51"/>
        <v>52.4</v>
      </c>
      <c r="X91" s="48">
        <f t="shared" si="52"/>
        <v>34.5</v>
      </c>
      <c r="Y91" s="50"/>
      <c r="Z91" s="150">
        <f t="shared" si="25"/>
        <v>86.9</v>
      </c>
      <c r="AA91" s="8"/>
      <c r="AB91" s="7"/>
      <c r="AC91" s="48">
        <f t="shared" si="45"/>
        <v>44.8</v>
      </c>
      <c r="AD91" s="48">
        <f>+G91+H91+I91+Q91+R91+S91</f>
        <v>10.1</v>
      </c>
      <c r="AE91" s="48">
        <f t="shared" si="47"/>
        <v>32</v>
      </c>
      <c r="AF91" s="63">
        <f t="shared" si="48"/>
        <v>86.9</v>
      </c>
      <c r="AG91" s="48">
        <f t="shared" si="49"/>
        <v>0</v>
      </c>
      <c r="AH91" s="40"/>
    </row>
    <row r="92" spans="1:34" x14ac:dyDescent="0.3">
      <c r="B92" s="45">
        <v>42815</v>
      </c>
      <c r="C92" s="50">
        <v>12.5</v>
      </c>
      <c r="D92" s="50"/>
      <c r="E92" s="50"/>
      <c r="F92" s="50">
        <v>18.3</v>
      </c>
      <c r="G92" s="50">
        <v>4.5</v>
      </c>
      <c r="H92" s="50">
        <v>0.6</v>
      </c>
      <c r="I92" s="48"/>
      <c r="J92" s="48">
        <v>16</v>
      </c>
      <c r="K92" s="48">
        <v>1</v>
      </c>
      <c r="L92" s="50"/>
      <c r="M92" s="48">
        <v>9</v>
      </c>
      <c r="N92" s="48">
        <v>1.5</v>
      </c>
      <c r="O92" s="48"/>
      <c r="P92" s="48">
        <v>8.9</v>
      </c>
      <c r="Q92" s="48"/>
      <c r="R92" s="48">
        <v>2.4</v>
      </c>
      <c r="S92" s="48">
        <v>4</v>
      </c>
      <c r="T92" s="48">
        <v>4</v>
      </c>
      <c r="U92" s="48"/>
      <c r="V92" s="50"/>
      <c r="W92" s="134">
        <f t="shared" si="51"/>
        <v>52.9</v>
      </c>
      <c r="X92" s="134">
        <f t="shared" si="52"/>
        <v>29.799999999999997</v>
      </c>
      <c r="Y92" s="50"/>
      <c r="Z92" s="150">
        <f t="shared" si="25"/>
        <v>82.699999999999989</v>
      </c>
      <c r="AA92" s="8"/>
      <c r="AB92" s="7"/>
      <c r="AC92" s="48">
        <f t="shared" si="45"/>
        <v>50.199999999999996</v>
      </c>
      <c r="AD92" s="48">
        <f>+G92+H92+I92+Q92+R92+S92</f>
        <v>11.5</v>
      </c>
      <c r="AE92" s="48">
        <f t="shared" si="47"/>
        <v>21</v>
      </c>
      <c r="AF92" s="63">
        <f t="shared" si="48"/>
        <v>82.699999999999989</v>
      </c>
      <c r="AG92" s="48">
        <f t="shared" si="49"/>
        <v>0</v>
      </c>
      <c r="AH92" s="40"/>
    </row>
    <row r="93" spans="1:34" x14ac:dyDescent="0.3">
      <c r="B93" s="45">
        <v>42816</v>
      </c>
      <c r="C93" s="50">
        <v>0.5</v>
      </c>
      <c r="D93" s="50">
        <v>10</v>
      </c>
      <c r="E93" s="50"/>
      <c r="F93" s="50">
        <v>25.2</v>
      </c>
      <c r="G93" s="50">
        <v>2.5</v>
      </c>
      <c r="H93" s="50">
        <v>7.8</v>
      </c>
      <c r="I93" s="48">
        <v>1.2</v>
      </c>
      <c r="J93" s="48">
        <v>5</v>
      </c>
      <c r="K93" s="48"/>
      <c r="L93" s="50"/>
      <c r="M93" s="48"/>
      <c r="N93" s="48"/>
      <c r="O93" s="48"/>
      <c r="P93" s="48">
        <v>12.7</v>
      </c>
      <c r="Q93" s="48"/>
      <c r="R93" s="48">
        <v>7.3</v>
      </c>
      <c r="S93" s="48"/>
      <c r="T93" s="48">
        <v>4</v>
      </c>
      <c r="U93" s="48"/>
      <c r="V93" s="50"/>
      <c r="W93" s="48">
        <f t="shared" si="51"/>
        <v>52.2</v>
      </c>
      <c r="X93" s="48">
        <f t="shared" si="52"/>
        <v>24</v>
      </c>
      <c r="Y93" s="50"/>
      <c r="Z93" s="150">
        <f t="shared" si="25"/>
        <v>76.2</v>
      </c>
      <c r="AA93" s="8"/>
      <c r="AB93" s="7"/>
      <c r="AC93" s="48">
        <f t="shared" si="45"/>
        <v>48.400000000000006</v>
      </c>
      <c r="AD93" s="48">
        <f>+G93+H93+I93+Q93+R93+S93</f>
        <v>18.8</v>
      </c>
      <c r="AE93" s="48">
        <f t="shared" si="47"/>
        <v>9</v>
      </c>
      <c r="AF93" s="63">
        <f t="shared" si="48"/>
        <v>76.2</v>
      </c>
      <c r="AG93" s="48">
        <f t="shared" si="49"/>
        <v>0</v>
      </c>
      <c r="AH93" s="40"/>
    </row>
    <row r="94" spans="1:34" x14ac:dyDescent="0.3">
      <c r="B94" s="45">
        <v>42817</v>
      </c>
      <c r="C94" s="50">
        <v>12</v>
      </c>
      <c r="D94" s="50">
        <v>6</v>
      </c>
      <c r="E94" s="50"/>
      <c r="F94" s="50">
        <v>19.2</v>
      </c>
      <c r="G94" s="50">
        <v>2.7</v>
      </c>
      <c r="H94" s="50">
        <v>9.4</v>
      </c>
      <c r="I94" s="48">
        <v>4</v>
      </c>
      <c r="J94" s="48">
        <v>12</v>
      </c>
      <c r="K94" s="48"/>
      <c r="L94" s="50"/>
      <c r="M94" s="48">
        <v>10.5</v>
      </c>
      <c r="N94" s="48">
        <v>7</v>
      </c>
      <c r="O94" s="48"/>
      <c r="P94" s="48">
        <v>11.5</v>
      </c>
      <c r="Q94" s="48"/>
      <c r="R94" s="48">
        <v>6.6</v>
      </c>
      <c r="S94" s="48">
        <v>3.2</v>
      </c>
      <c r="T94" s="48">
        <v>13</v>
      </c>
      <c r="U94" s="48"/>
      <c r="V94" s="50"/>
      <c r="W94" s="48">
        <f t="shared" si="51"/>
        <v>65.300000000000011</v>
      </c>
      <c r="X94" s="48">
        <f t="shared" si="52"/>
        <v>51.800000000000004</v>
      </c>
      <c r="Y94" s="50"/>
      <c r="Z94" s="150">
        <f t="shared" si="25"/>
        <v>117.10000000000002</v>
      </c>
      <c r="AA94" s="8"/>
      <c r="AB94" s="7"/>
      <c r="AC94" s="48">
        <f t="shared" si="45"/>
        <v>66.2</v>
      </c>
      <c r="AD94" s="48">
        <f>+G94+H94+I94+Q94+R94+S94</f>
        <v>25.900000000000002</v>
      </c>
      <c r="AE94" s="48">
        <f t="shared" si="47"/>
        <v>25</v>
      </c>
      <c r="AF94" s="63">
        <f t="shared" si="48"/>
        <v>117.10000000000001</v>
      </c>
      <c r="AG94" s="48">
        <f t="shared" si="49"/>
        <v>0</v>
      </c>
      <c r="AH94" s="40"/>
    </row>
    <row r="95" spans="1:34" x14ac:dyDescent="0.3">
      <c r="B95" s="45">
        <v>42818</v>
      </c>
      <c r="C95" s="50">
        <v>14</v>
      </c>
      <c r="D95" s="50">
        <v>9.5</v>
      </c>
      <c r="E95" s="50"/>
      <c r="F95" s="50">
        <v>10.3</v>
      </c>
      <c r="G95" s="50">
        <v>2.7</v>
      </c>
      <c r="H95" s="50">
        <v>11.6</v>
      </c>
      <c r="I95" s="48"/>
      <c r="J95" s="48">
        <v>26</v>
      </c>
      <c r="K95" s="48"/>
      <c r="L95" s="50"/>
      <c r="M95" s="48">
        <v>3</v>
      </c>
      <c r="N95" s="48">
        <v>2.5</v>
      </c>
      <c r="O95" s="48"/>
      <c r="P95" s="48">
        <v>35.6</v>
      </c>
      <c r="Q95" s="48"/>
      <c r="R95" s="48">
        <v>14.2</v>
      </c>
      <c r="S95" s="48">
        <v>2.4</v>
      </c>
      <c r="T95" s="48">
        <v>6</v>
      </c>
      <c r="U95" s="48"/>
      <c r="V95" s="50"/>
      <c r="W95" s="48">
        <f t="shared" si="51"/>
        <v>74.099999999999994</v>
      </c>
      <c r="X95" s="48">
        <f t="shared" si="52"/>
        <v>63.699999999999996</v>
      </c>
      <c r="Y95" s="50"/>
      <c r="Z95" s="150">
        <f t="shared" si="25"/>
        <v>137.79999999999998</v>
      </c>
      <c r="AA95" s="8"/>
      <c r="AB95" s="7"/>
      <c r="AC95" s="48">
        <f t="shared" si="45"/>
        <v>74.900000000000006</v>
      </c>
      <c r="AD95" s="48">
        <f>+G95+H95+I95+Q95+R95+S95</f>
        <v>30.9</v>
      </c>
      <c r="AE95" s="48">
        <f t="shared" si="47"/>
        <v>32</v>
      </c>
      <c r="AF95" s="63">
        <f t="shared" si="48"/>
        <v>137.80000000000001</v>
      </c>
      <c r="AG95" s="48">
        <f t="shared" si="49"/>
        <v>0</v>
      </c>
      <c r="AH95" s="40"/>
    </row>
    <row r="96" spans="1:34" x14ac:dyDescent="0.3">
      <c r="B96" s="45">
        <v>42819</v>
      </c>
      <c r="C96" s="50">
        <v>3.5</v>
      </c>
      <c r="D96" s="50">
        <v>3.5</v>
      </c>
      <c r="E96" s="50"/>
      <c r="F96" s="50">
        <v>19.5</v>
      </c>
      <c r="G96" s="50">
        <v>4</v>
      </c>
      <c r="H96" s="50">
        <v>14.6</v>
      </c>
      <c r="I96" s="48"/>
      <c r="J96" s="48">
        <v>19</v>
      </c>
      <c r="K96" s="48"/>
      <c r="L96" s="50"/>
      <c r="M96" s="48">
        <v>4</v>
      </c>
      <c r="N96" s="48">
        <v>6</v>
      </c>
      <c r="O96" s="48"/>
      <c r="P96" s="48">
        <v>5.3</v>
      </c>
      <c r="Q96" s="48"/>
      <c r="R96" s="48">
        <v>6.7</v>
      </c>
      <c r="S96" s="48">
        <v>12.8</v>
      </c>
      <c r="T96" s="48">
        <v>5</v>
      </c>
      <c r="U96" s="48"/>
      <c r="V96" s="50"/>
      <c r="W96" s="48">
        <f t="shared" si="51"/>
        <v>64.099999999999994</v>
      </c>
      <c r="X96" s="48">
        <f t="shared" si="52"/>
        <v>39.799999999999997</v>
      </c>
      <c r="Y96" s="50"/>
      <c r="Z96" s="150">
        <f t="shared" si="25"/>
        <v>103.89999999999999</v>
      </c>
      <c r="AA96" s="8"/>
      <c r="AB96" s="7"/>
      <c r="AC96" s="48">
        <f t="shared" si="45"/>
        <v>41.8</v>
      </c>
      <c r="AD96" s="48">
        <f t="shared" ref="AD96:AD99" si="55">+G96+H96+I96+Q96+R96+S96</f>
        <v>38.1</v>
      </c>
      <c r="AE96" s="48">
        <f t="shared" si="47"/>
        <v>24</v>
      </c>
      <c r="AF96" s="63">
        <f t="shared" si="48"/>
        <v>103.9</v>
      </c>
      <c r="AG96" s="48">
        <f t="shared" si="49"/>
        <v>0</v>
      </c>
      <c r="AH96" s="40"/>
    </row>
    <row r="97" spans="1:34" x14ac:dyDescent="0.3">
      <c r="B97" s="45">
        <v>42820</v>
      </c>
      <c r="C97" s="49"/>
      <c r="D97" s="49"/>
      <c r="E97" s="49"/>
      <c r="F97" s="49"/>
      <c r="G97" s="49"/>
      <c r="H97" s="49"/>
      <c r="I97" s="49"/>
      <c r="J97" s="49"/>
      <c r="K97" s="49"/>
      <c r="L97" s="50"/>
      <c r="M97" s="49"/>
      <c r="N97" s="49"/>
      <c r="O97" s="49"/>
      <c r="P97" s="49"/>
      <c r="Q97" s="49"/>
      <c r="R97" s="49"/>
      <c r="S97" s="49"/>
      <c r="T97" s="49"/>
      <c r="U97" s="49"/>
      <c r="V97" s="50"/>
      <c r="W97" s="134">
        <f t="shared" si="51"/>
        <v>0</v>
      </c>
      <c r="X97" s="134">
        <f t="shared" si="52"/>
        <v>0</v>
      </c>
      <c r="Y97" s="50"/>
      <c r="Z97" s="150">
        <f t="shared" si="25"/>
        <v>0</v>
      </c>
      <c r="AB97" s="4"/>
      <c r="AC97" s="48">
        <f t="shared" si="45"/>
        <v>0</v>
      </c>
      <c r="AD97" s="48">
        <f t="shared" si="55"/>
        <v>0</v>
      </c>
      <c r="AE97" s="48">
        <f t="shared" si="47"/>
        <v>0</v>
      </c>
      <c r="AF97" s="63">
        <f t="shared" si="48"/>
        <v>0</v>
      </c>
      <c r="AG97" s="48">
        <f t="shared" si="49"/>
        <v>0</v>
      </c>
      <c r="AH97" s="40"/>
    </row>
    <row r="98" spans="1:34" x14ac:dyDescent="0.3">
      <c r="B98" s="45">
        <v>42821</v>
      </c>
      <c r="C98" s="50">
        <v>6.5</v>
      </c>
      <c r="D98" s="50">
        <v>7</v>
      </c>
      <c r="E98" s="50"/>
      <c r="F98" s="50">
        <v>15.1</v>
      </c>
      <c r="G98" s="50">
        <v>5.2</v>
      </c>
      <c r="H98" s="50">
        <v>14.8</v>
      </c>
      <c r="I98" s="48"/>
      <c r="J98" s="48">
        <v>15</v>
      </c>
      <c r="K98" s="48"/>
      <c r="L98" s="50"/>
      <c r="M98" s="48">
        <v>4</v>
      </c>
      <c r="N98" s="48">
        <v>2.5</v>
      </c>
      <c r="O98" s="48"/>
      <c r="P98" s="48">
        <v>3.2</v>
      </c>
      <c r="Q98" s="48">
        <v>2</v>
      </c>
      <c r="R98" s="48">
        <v>8.3000000000000007</v>
      </c>
      <c r="S98" s="48"/>
      <c r="T98" s="48">
        <v>8</v>
      </c>
      <c r="U98" s="48">
        <v>3</v>
      </c>
      <c r="V98" s="50"/>
      <c r="W98" s="48">
        <f t="shared" si="51"/>
        <v>63.600000000000009</v>
      </c>
      <c r="X98" s="48">
        <f t="shared" si="52"/>
        <v>31</v>
      </c>
      <c r="Y98" s="50"/>
      <c r="Z98" s="150">
        <f t="shared" si="25"/>
        <v>94.600000000000009</v>
      </c>
      <c r="AA98" s="8"/>
      <c r="AB98" s="7"/>
      <c r="AC98" s="48">
        <f t="shared" si="45"/>
        <v>38.300000000000004</v>
      </c>
      <c r="AD98" s="48">
        <f t="shared" si="55"/>
        <v>30.3</v>
      </c>
      <c r="AE98" s="48">
        <f t="shared" si="47"/>
        <v>26</v>
      </c>
      <c r="AF98" s="63">
        <f t="shared" si="48"/>
        <v>94.600000000000009</v>
      </c>
      <c r="AG98" s="48">
        <f t="shared" si="49"/>
        <v>0</v>
      </c>
      <c r="AH98" s="40"/>
    </row>
    <row r="99" spans="1:34" x14ac:dyDescent="0.3">
      <c r="B99" s="45">
        <v>42822</v>
      </c>
      <c r="C99" s="50">
        <v>13.5</v>
      </c>
      <c r="D99" s="50">
        <v>2</v>
      </c>
      <c r="E99" s="50"/>
      <c r="F99" s="50">
        <v>6.6</v>
      </c>
      <c r="G99" s="50">
        <v>1.5</v>
      </c>
      <c r="H99" s="50">
        <v>3.4</v>
      </c>
      <c r="I99" s="48"/>
      <c r="J99" s="48">
        <v>7</v>
      </c>
      <c r="K99" s="48">
        <v>4</v>
      </c>
      <c r="L99" s="50"/>
      <c r="M99" s="48">
        <v>4.5</v>
      </c>
      <c r="N99" s="48">
        <v>3.5</v>
      </c>
      <c r="O99" s="48"/>
      <c r="P99" s="48">
        <v>4.4000000000000004</v>
      </c>
      <c r="Q99" s="48"/>
      <c r="R99" s="48">
        <v>2.4</v>
      </c>
      <c r="S99" s="48"/>
      <c r="T99" s="48">
        <v>7</v>
      </c>
      <c r="U99" s="48">
        <v>2.2000000000000002</v>
      </c>
      <c r="V99" s="50"/>
      <c r="W99" s="48">
        <f t="shared" si="51"/>
        <v>38</v>
      </c>
      <c r="X99" s="48">
        <f t="shared" si="52"/>
        <v>24</v>
      </c>
      <c r="Y99" s="50"/>
      <c r="Z99" s="150">
        <f t="shared" si="25"/>
        <v>62</v>
      </c>
      <c r="AA99" s="8"/>
      <c r="AB99" s="7"/>
      <c r="AC99" s="48">
        <f t="shared" si="45"/>
        <v>34.5</v>
      </c>
      <c r="AD99" s="48">
        <f t="shared" si="55"/>
        <v>7.3000000000000007</v>
      </c>
      <c r="AE99" s="48">
        <f t="shared" si="47"/>
        <v>20.2</v>
      </c>
      <c r="AF99" s="63">
        <f t="shared" si="48"/>
        <v>62</v>
      </c>
      <c r="AG99" s="48">
        <f t="shared" si="49"/>
        <v>0</v>
      </c>
      <c r="AH99" s="40"/>
    </row>
    <row r="100" spans="1:34" x14ac:dyDescent="0.3">
      <c r="B100" s="45">
        <v>42823</v>
      </c>
      <c r="C100" s="50">
        <v>0.5</v>
      </c>
      <c r="D100" s="50">
        <v>2.5</v>
      </c>
      <c r="E100" s="50"/>
      <c r="F100" s="50">
        <v>16.899999999999999</v>
      </c>
      <c r="G100" s="50">
        <v>1.7</v>
      </c>
      <c r="H100" s="50">
        <v>3.9</v>
      </c>
      <c r="I100" s="48"/>
      <c r="J100" s="48">
        <v>14</v>
      </c>
      <c r="K100" s="48">
        <v>4</v>
      </c>
      <c r="L100" s="50"/>
      <c r="M100" s="48">
        <v>4.5</v>
      </c>
      <c r="N100" s="48">
        <v>2</v>
      </c>
      <c r="O100" s="48"/>
      <c r="P100" s="48">
        <v>7.5</v>
      </c>
      <c r="Q100" s="48">
        <v>2</v>
      </c>
      <c r="R100" s="48">
        <v>6.6</v>
      </c>
      <c r="S100" s="48">
        <v>1.2</v>
      </c>
      <c r="T100" s="48">
        <v>18</v>
      </c>
      <c r="U100" s="48"/>
      <c r="V100" s="50"/>
      <c r="W100" s="48">
        <f t="shared" si="51"/>
        <v>43.5</v>
      </c>
      <c r="X100" s="48">
        <f t="shared" si="52"/>
        <v>41.8</v>
      </c>
      <c r="Y100" s="50"/>
      <c r="Z100" s="150">
        <f t="shared" si="25"/>
        <v>85.3</v>
      </c>
      <c r="AA100" s="8"/>
      <c r="AB100" s="7"/>
      <c r="AC100" s="48">
        <f t="shared" si="45"/>
        <v>33.9</v>
      </c>
      <c r="AD100" s="48">
        <f>+G100+H100+I100+Q100+R100+S100</f>
        <v>15.399999999999999</v>
      </c>
      <c r="AE100" s="48">
        <f t="shared" si="47"/>
        <v>36</v>
      </c>
      <c r="AF100" s="63">
        <f t="shared" si="48"/>
        <v>85.3</v>
      </c>
      <c r="AG100" s="48">
        <f t="shared" si="49"/>
        <v>0</v>
      </c>
      <c r="AH100" s="40"/>
    </row>
    <row r="101" spans="1:34" x14ac:dyDescent="0.3">
      <c r="B101" s="45">
        <v>42824</v>
      </c>
      <c r="C101" s="50">
        <v>8.5</v>
      </c>
      <c r="D101" s="50"/>
      <c r="E101" s="50"/>
      <c r="F101" s="50">
        <v>5.7</v>
      </c>
      <c r="G101" s="50">
        <v>3.5</v>
      </c>
      <c r="H101" s="50">
        <v>6.9</v>
      </c>
      <c r="I101" s="48"/>
      <c r="J101" s="48">
        <v>6</v>
      </c>
      <c r="K101" s="48"/>
      <c r="L101" s="50"/>
      <c r="M101" s="48">
        <v>9</v>
      </c>
      <c r="N101" s="48"/>
      <c r="O101" s="48"/>
      <c r="P101" s="48">
        <v>2.2999999999999998</v>
      </c>
      <c r="Q101" s="48">
        <v>2</v>
      </c>
      <c r="R101" s="48">
        <v>1.6</v>
      </c>
      <c r="S101" s="48">
        <v>9</v>
      </c>
      <c r="T101" s="48"/>
      <c r="U101" s="48">
        <v>1</v>
      </c>
      <c r="V101" s="50"/>
      <c r="W101" s="48">
        <f t="shared" si="51"/>
        <v>30.6</v>
      </c>
      <c r="X101" s="48">
        <f t="shared" si="52"/>
        <v>24.9</v>
      </c>
      <c r="Y101" s="50"/>
      <c r="Z101" s="150">
        <f t="shared" ref="Z101:Z102" si="56">W101+X101</f>
        <v>55.5</v>
      </c>
      <c r="AA101" s="8"/>
      <c r="AB101" s="7"/>
      <c r="AC101" s="48">
        <f t="shared" si="45"/>
        <v>25.5</v>
      </c>
      <c r="AD101" s="48">
        <f>+G101+H101+I101+Q101+R101+S101</f>
        <v>23</v>
      </c>
      <c r="AE101" s="48">
        <f t="shared" si="47"/>
        <v>7</v>
      </c>
      <c r="AF101" s="63">
        <f t="shared" si="48"/>
        <v>55.5</v>
      </c>
      <c r="AG101" s="48">
        <f t="shared" si="49"/>
        <v>0</v>
      </c>
      <c r="AH101" s="40"/>
    </row>
    <row r="102" spans="1:34" x14ac:dyDescent="0.3">
      <c r="B102" s="45">
        <v>42825</v>
      </c>
      <c r="C102" s="58">
        <v>11</v>
      </c>
      <c r="D102" s="58">
        <v>7</v>
      </c>
      <c r="E102" s="58"/>
      <c r="F102" s="58">
        <v>8.8000000000000007</v>
      </c>
      <c r="G102" s="58">
        <v>1.5</v>
      </c>
      <c r="H102" s="58">
        <v>6.5</v>
      </c>
      <c r="I102" s="140"/>
      <c r="J102" s="140">
        <v>9</v>
      </c>
      <c r="K102" s="140"/>
      <c r="L102" s="58"/>
      <c r="M102" s="140">
        <v>11</v>
      </c>
      <c r="N102" s="140">
        <v>1.5</v>
      </c>
      <c r="O102" s="140"/>
      <c r="P102" s="140">
        <v>11.1</v>
      </c>
      <c r="Q102" s="140">
        <v>2</v>
      </c>
      <c r="R102" s="140">
        <v>6.8</v>
      </c>
      <c r="S102" s="140">
        <v>2.4</v>
      </c>
      <c r="T102" s="140">
        <v>10</v>
      </c>
      <c r="U102" s="140">
        <v>1</v>
      </c>
      <c r="V102" s="58"/>
      <c r="W102" s="134">
        <f t="shared" si="51"/>
        <v>43.8</v>
      </c>
      <c r="X102" s="134">
        <f t="shared" si="52"/>
        <v>45.8</v>
      </c>
      <c r="Y102" s="58"/>
      <c r="Z102" s="150">
        <f t="shared" si="56"/>
        <v>89.6</v>
      </c>
      <c r="AA102" s="8"/>
      <c r="AB102" s="9"/>
      <c r="AC102" s="48">
        <f t="shared" si="45"/>
        <v>50.4</v>
      </c>
      <c r="AD102" s="48">
        <f>+G102+H102+I102+Q102+R102+S102</f>
        <v>19.2</v>
      </c>
      <c r="AE102" s="48">
        <f t="shared" si="47"/>
        <v>20</v>
      </c>
      <c r="AF102" s="63">
        <f t="shared" si="48"/>
        <v>89.6</v>
      </c>
      <c r="AG102" s="48">
        <f t="shared" si="49"/>
        <v>0</v>
      </c>
      <c r="AH102" s="40"/>
    </row>
    <row r="103" spans="1:34" x14ac:dyDescent="0.3">
      <c r="B103" s="68" t="s">
        <v>28</v>
      </c>
      <c r="C103" s="59">
        <f t="shared" ref="C103:Z103" si="57">SUM(C98:C102)</f>
        <v>40</v>
      </c>
      <c r="D103" s="59">
        <f t="shared" si="57"/>
        <v>18.5</v>
      </c>
      <c r="E103" s="59">
        <f t="shared" si="57"/>
        <v>0</v>
      </c>
      <c r="F103" s="59">
        <f t="shared" si="57"/>
        <v>53.099999999999994</v>
      </c>
      <c r="G103" s="59">
        <f t="shared" si="57"/>
        <v>13.4</v>
      </c>
      <c r="H103" s="59">
        <f t="shared" si="57"/>
        <v>35.5</v>
      </c>
      <c r="I103" s="60">
        <f t="shared" si="57"/>
        <v>0</v>
      </c>
      <c r="J103" s="60">
        <f t="shared" si="57"/>
        <v>51</v>
      </c>
      <c r="K103" s="60">
        <f t="shared" si="57"/>
        <v>8</v>
      </c>
      <c r="L103" s="59">
        <f t="shared" si="57"/>
        <v>0</v>
      </c>
      <c r="M103" s="60">
        <f t="shared" si="57"/>
        <v>33</v>
      </c>
      <c r="N103" s="60">
        <f t="shared" si="57"/>
        <v>9.5</v>
      </c>
      <c r="O103" s="60">
        <f t="shared" si="57"/>
        <v>0</v>
      </c>
      <c r="P103" s="60">
        <f t="shared" si="57"/>
        <v>28.5</v>
      </c>
      <c r="Q103" s="60">
        <f t="shared" si="57"/>
        <v>8</v>
      </c>
      <c r="R103" s="60">
        <f t="shared" si="57"/>
        <v>25.700000000000003</v>
      </c>
      <c r="S103" s="60">
        <f t="shared" si="57"/>
        <v>12.6</v>
      </c>
      <c r="T103" s="60">
        <f t="shared" si="57"/>
        <v>43</v>
      </c>
      <c r="U103" s="60">
        <f t="shared" si="57"/>
        <v>7.2</v>
      </c>
      <c r="V103" s="59">
        <f t="shared" si="57"/>
        <v>0</v>
      </c>
      <c r="W103" s="60">
        <f t="shared" si="57"/>
        <v>219.5</v>
      </c>
      <c r="X103" s="60">
        <f t="shared" si="57"/>
        <v>167.5</v>
      </c>
      <c r="Y103" s="59">
        <f t="shared" si="57"/>
        <v>0</v>
      </c>
      <c r="Z103" s="62">
        <f t="shared" si="57"/>
        <v>387</v>
      </c>
      <c r="AA103" s="46"/>
      <c r="AB103" s="47"/>
      <c r="AC103" s="41">
        <f t="shared" ref="AC103:AE103" si="58">SUM(AC72:AC102)</f>
        <v>1552.7000000000005</v>
      </c>
      <c r="AD103" s="60">
        <f t="shared" si="58"/>
        <v>629.09999999999991</v>
      </c>
      <c r="AE103" s="41">
        <f t="shared" si="58"/>
        <v>777.2</v>
      </c>
      <c r="AF103" s="41">
        <f t="shared" ref="AF103" si="59">SUM(AF72:AF102)</f>
        <v>2958.9999999999995</v>
      </c>
      <c r="AG103" s="41">
        <f t="shared" ref="AG103" si="60">SUM(AG72:AG102)</f>
        <v>0</v>
      </c>
      <c r="AH103" s="41">
        <f t="shared" ref="AH103" si="61">SUM(AH72:AH102)</f>
        <v>0</v>
      </c>
    </row>
    <row r="104" spans="1:34" x14ac:dyDescent="0.3">
      <c r="A104" s="32"/>
      <c r="B104" s="64"/>
      <c r="C104" s="30"/>
      <c r="D104" s="30"/>
      <c r="E104" s="30"/>
      <c r="F104" s="30"/>
      <c r="G104" s="30"/>
      <c r="H104" s="30"/>
      <c r="I104" s="65"/>
      <c r="J104" s="65"/>
      <c r="K104" s="65"/>
      <c r="L104" s="32"/>
      <c r="M104" s="65"/>
      <c r="N104" s="65"/>
      <c r="O104" s="65"/>
      <c r="P104" s="65"/>
      <c r="Q104" s="65"/>
      <c r="R104" s="65"/>
      <c r="S104" s="65"/>
      <c r="T104" s="65"/>
      <c r="U104" s="65"/>
      <c r="V104" s="32"/>
      <c r="W104" s="65"/>
      <c r="X104" s="65"/>
      <c r="Y104" s="32"/>
      <c r="Z104" s="149"/>
      <c r="AA104" s="67"/>
      <c r="AB104" s="65"/>
      <c r="AC104" s="32"/>
      <c r="AD104" s="65"/>
      <c r="AE104" s="32"/>
      <c r="AF104" s="153"/>
      <c r="AG104" s="32"/>
    </row>
    <row r="105" spans="1:34" x14ac:dyDescent="0.3">
      <c r="A105" s="32"/>
      <c r="B105" s="64"/>
      <c r="C105" s="30"/>
      <c r="D105" s="30"/>
      <c r="E105" s="30"/>
      <c r="F105" s="30"/>
      <c r="G105" s="30"/>
      <c r="H105" s="30"/>
      <c r="I105" s="65"/>
      <c r="J105" s="65"/>
      <c r="K105" s="65"/>
      <c r="L105" s="32"/>
      <c r="M105" s="65"/>
      <c r="N105" s="65"/>
      <c r="O105" s="65"/>
      <c r="P105" s="65"/>
      <c r="Q105" s="65"/>
      <c r="R105" s="65"/>
      <c r="S105" s="65"/>
      <c r="T105" s="65"/>
      <c r="U105" s="65"/>
      <c r="V105" s="32"/>
      <c r="W105" s="65"/>
      <c r="X105" s="65"/>
      <c r="Y105" s="32"/>
      <c r="Z105" s="149"/>
      <c r="AA105" s="67"/>
      <c r="AB105" s="65"/>
      <c r="AC105" s="32"/>
      <c r="AD105" s="65"/>
      <c r="AE105" s="32"/>
      <c r="AF105" s="153"/>
      <c r="AG105" s="32"/>
    </row>
    <row r="106" spans="1:34" x14ac:dyDescent="0.3">
      <c r="B106" s="45">
        <v>42826</v>
      </c>
      <c r="C106" s="50">
        <v>2.5</v>
      </c>
      <c r="D106" s="50">
        <v>9</v>
      </c>
      <c r="E106" s="50"/>
      <c r="F106" s="50">
        <v>5.2</v>
      </c>
      <c r="G106" s="50">
        <v>2</v>
      </c>
      <c r="H106" s="50">
        <v>4</v>
      </c>
      <c r="I106" s="48"/>
      <c r="J106" s="48">
        <v>11</v>
      </c>
      <c r="K106" s="48"/>
      <c r="L106" s="50"/>
      <c r="M106" s="48">
        <v>2</v>
      </c>
      <c r="N106" s="48"/>
      <c r="O106" s="48"/>
      <c r="P106" s="48">
        <v>7.9</v>
      </c>
      <c r="Q106" s="48">
        <v>1</v>
      </c>
      <c r="R106" s="48">
        <v>13</v>
      </c>
      <c r="S106" s="48"/>
      <c r="T106" s="48">
        <v>6</v>
      </c>
      <c r="U106" s="48"/>
      <c r="V106" s="50"/>
      <c r="W106" s="134">
        <f t="shared" ref="W106:W107" si="62">SUM(C106:K106)</f>
        <v>33.700000000000003</v>
      </c>
      <c r="X106" s="134">
        <f t="shared" ref="X106:X107" si="63">SUM(M106:U106)</f>
        <v>29.9</v>
      </c>
      <c r="Y106" s="50"/>
      <c r="Z106" s="41">
        <f t="shared" ref="Z106:Z150" si="64">W106+X106</f>
        <v>63.6</v>
      </c>
      <c r="AA106" s="34"/>
      <c r="AB106" s="142"/>
      <c r="AC106" s="48">
        <f t="shared" ref="AC106:AC135" si="65">+C106+D106+E106+F106+M106+N106+O106+P106</f>
        <v>26.6</v>
      </c>
      <c r="AD106" s="48">
        <f>+G106+H106+I106+Q106+R106+S106</f>
        <v>20</v>
      </c>
      <c r="AE106" s="48">
        <f t="shared" ref="AE106:AE133" si="66">+J106+K106+T106+U106</f>
        <v>17</v>
      </c>
      <c r="AF106" s="63">
        <f t="shared" ref="AF106:AF133" si="67">+AC106+AD106+AE106</f>
        <v>63.6</v>
      </c>
      <c r="AG106" s="48">
        <f t="shared" ref="AG106:AG133" si="68">+Z106-AF106</f>
        <v>0</v>
      </c>
      <c r="AH106" s="50"/>
    </row>
    <row r="107" spans="1:34" x14ac:dyDescent="0.3">
      <c r="B107" s="43">
        <v>42827</v>
      </c>
      <c r="C107" s="49"/>
      <c r="D107" s="49"/>
      <c r="E107" s="49"/>
      <c r="F107" s="49"/>
      <c r="G107" s="49"/>
      <c r="H107" s="49"/>
      <c r="I107" s="49"/>
      <c r="J107" s="49"/>
      <c r="K107" s="49"/>
      <c r="L107" s="50"/>
      <c r="M107" s="49"/>
      <c r="N107" s="49"/>
      <c r="O107" s="49"/>
      <c r="P107" s="49"/>
      <c r="Q107" s="49"/>
      <c r="R107" s="49"/>
      <c r="S107" s="49"/>
      <c r="T107" s="49"/>
      <c r="U107" s="49"/>
      <c r="V107" s="50"/>
      <c r="W107" s="48">
        <f t="shared" si="62"/>
        <v>0</v>
      </c>
      <c r="X107" s="48">
        <f t="shared" si="63"/>
        <v>0</v>
      </c>
      <c r="Y107" s="50"/>
      <c r="Z107" s="145">
        <f t="shared" si="64"/>
        <v>0</v>
      </c>
      <c r="AA107" s="35"/>
      <c r="AB107" s="133"/>
      <c r="AC107" s="48">
        <f t="shared" si="65"/>
        <v>0</v>
      </c>
      <c r="AD107" s="48">
        <f>+G107+H107+I107+Q107+R107+S107</f>
        <v>0</v>
      </c>
      <c r="AE107" s="48">
        <f t="shared" si="66"/>
        <v>0</v>
      </c>
      <c r="AF107" s="63">
        <f t="shared" si="67"/>
        <v>0</v>
      </c>
      <c r="AG107" s="48">
        <f t="shared" si="68"/>
        <v>0</v>
      </c>
      <c r="AH107" s="50"/>
    </row>
    <row r="108" spans="1:34" x14ac:dyDescent="0.3">
      <c r="B108" s="45">
        <v>42828</v>
      </c>
      <c r="C108" s="50">
        <v>10</v>
      </c>
      <c r="D108" s="50">
        <v>5</v>
      </c>
      <c r="E108" s="50"/>
      <c r="F108" s="50">
        <v>17.5</v>
      </c>
      <c r="G108" s="50">
        <v>1</v>
      </c>
      <c r="H108" s="50">
        <v>7</v>
      </c>
      <c r="I108" s="48"/>
      <c r="J108" s="48">
        <v>16</v>
      </c>
      <c r="K108" s="48">
        <v>3</v>
      </c>
      <c r="L108" s="50"/>
      <c r="M108" s="48">
        <v>16</v>
      </c>
      <c r="N108" s="48">
        <v>9.5</v>
      </c>
      <c r="O108" s="48"/>
      <c r="P108" s="48">
        <v>11.2</v>
      </c>
      <c r="Q108" s="48"/>
      <c r="R108" s="48">
        <v>6.1</v>
      </c>
      <c r="S108" s="48"/>
      <c r="T108" s="48">
        <v>21</v>
      </c>
      <c r="U108" s="48">
        <v>7</v>
      </c>
      <c r="V108" s="50"/>
      <c r="W108" s="134">
        <f t="shared" ref="W108:W135" si="69">SUM(C108:K108)</f>
        <v>59.5</v>
      </c>
      <c r="X108" s="134">
        <f t="shared" ref="X108:X135" si="70">SUM(M108:U108)</f>
        <v>70.800000000000011</v>
      </c>
      <c r="Y108" s="50"/>
      <c r="Z108" s="41">
        <f t="shared" si="64"/>
        <v>130.30000000000001</v>
      </c>
      <c r="AA108" s="34"/>
      <c r="AB108" s="143"/>
      <c r="AC108" s="48">
        <f t="shared" si="65"/>
        <v>69.2</v>
      </c>
      <c r="AD108" s="48">
        <f>+G108+H108+I108+Q108+R108+S108</f>
        <v>14.1</v>
      </c>
      <c r="AE108" s="48">
        <f t="shared" si="66"/>
        <v>47</v>
      </c>
      <c r="AF108" s="63">
        <f t="shared" si="67"/>
        <v>130.30000000000001</v>
      </c>
      <c r="AG108" s="48">
        <f t="shared" si="68"/>
        <v>0</v>
      </c>
      <c r="AH108" s="50"/>
    </row>
    <row r="109" spans="1:34" x14ac:dyDescent="0.3">
      <c r="B109" s="45">
        <v>42829</v>
      </c>
      <c r="C109" s="50">
        <v>12.5</v>
      </c>
      <c r="D109" s="50">
        <v>7</v>
      </c>
      <c r="E109" s="50"/>
      <c r="F109" s="50">
        <v>36</v>
      </c>
      <c r="G109" s="50">
        <v>1</v>
      </c>
      <c r="H109" s="50">
        <v>4.4000000000000004</v>
      </c>
      <c r="I109" s="48"/>
      <c r="J109" s="48">
        <v>23</v>
      </c>
      <c r="K109" s="48">
        <v>8</v>
      </c>
      <c r="L109" s="50"/>
      <c r="M109" s="48">
        <v>10</v>
      </c>
      <c r="N109" s="48"/>
      <c r="O109" s="48"/>
      <c r="P109" s="48">
        <v>4.0999999999999996</v>
      </c>
      <c r="Q109" s="48"/>
      <c r="R109" s="48">
        <v>4.5999999999999996</v>
      </c>
      <c r="S109" s="48"/>
      <c r="T109" s="48">
        <v>12</v>
      </c>
      <c r="U109" s="48">
        <v>4</v>
      </c>
      <c r="V109" s="50"/>
      <c r="W109" s="48">
        <f t="shared" si="69"/>
        <v>91.9</v>
      </c>
      <c r="X109" s="48">
        <f t="shared" si="70"/>
        <v>34.700000000000003</v>
      </c>
      <c r="Y109" s="50"/>
      <c r="Z109" s="41">
        <f t="shared" si="64"/>
        <v>126.60000000000001</v>
      </c>
      <c r="AA109" s="34"/>
      <c r="AB109" s="143"/>
      <c r="AC109" s="48">
        <f t="shared" si="65"/>
        <v>69.599999999999994</v>
      </c>
      <c r="AD109" s="48">
        <f t="shared" ref="AD109:AD112" si="71">+G109+H109+I109+Q109+R109+S109</f>
        <v>10</v>
      </c>
      <c r="AE109" s="48">
        <f t="shared" si="66"/>
        <v>47</v>
      </c>
      <c r="AF109" s="63">
        <f t="shared" si="67"/>
        <v>126.6</v>
      </c>
      <c r="AG109" s="48">
        <f t="shared" si="68"/>
        <v>0</v>
      </c>
      <c r="AH109" s="50"/>
    </row>
    <row r="110" spans="1:34" x14ac:dyDescent="0.3">
      <c r="B110" s="45">
        <v>42830</v>
      </c>
      <c r="C110" s="50">
        <v>12</v>
      </c>
      <c r="D110" s="50">
        <v>3</v>
      </c>
      <c r="E110" s="50"/>
      <c r="F110" s="50">
        <v>19.5</v>
      </c>
      <c r="G110" s="50">
        <v>0.5</v>
      </c>
      <c r="H110" s="50">
        <v>1.8</v>
      </c>
      <c r="I110" s="48"/>
      <c r="J110" s="48">
        <v>9</v>
      </c>
      <c r="K110" s="48"/>
      <c r="L110" s="50"/>
      <c r="M110" s="48">
        <v>4.5</v>
      </c>
      <c r="N110" s="48">
        <v>5</v>
      </c>
      <c r="O110" s="48"/>
      <c r="P110" s="48">
        <v>8.3000000000000007</v>
      </c>
      <c r="Q110" s="48">
        <v>1</v>
      </c>
      <c r="R110" s="48">
        <v>1.6</v>
      </c>
      <c r="S110" s="48">
        <v>1.2</v>
      </c>
      <c r="T110" s="48">
        <v>16</v>
      </c>
      <c r="U110" s="48"/>
      <c r="V110" s="50"/>
      <c r="W110" s="134">
        <f t="shared" si="69"/>
        <v>45.8</v>
      </c>
      <c r="X110" s="134">
        <f t="shared" si="70"/>
        <v>37.6</v>
      </c>
      <c r="Y110" s="50"/>
      <c r="Z110" s="41">
        <f t="shared" si="64"/>
        <v>83.4</v>
      </c>
      <c r="AA110" s="34"/>
      <c r="AB110" s="143"/>
      <c r="AC110" s="48">
        <f t="shared" si="65"/>
        <v>52.3</v>
      </c>
      <c r="AD110" s="48">
        <f t="shared" si="71"/>
        <v>6.1000000000000005</v>
      </c>
      <c r="AE110" s="48">
        <f t="shared" si="66"/>
        <v>25</v>
      </c>
      <c r="AF110" s="63">
        <f t="shared" si="67"/>
        <v>83.4</v>
      </c>
      <c r="AG110" s="48">
        <f t="shared" si="68"/>
        <v>0</v>
      </c>
      <c r="AH110" s="50"/>
    </row>
    <row r="111" spans="1:34" x14ac:dyDescent="0.3">
      <c r="B111" s="45">
        <v>42831</v>
      </c>
      <c r="C111" s="50">
        <v>6.5</v>
      </c>
      <c r="D111" s="50">
        <v>2.5</v>
      </c>
      <c r="E111" s="50"/>
      <c r="F111" s="50">
        <v>23.8</v>
      </c>
      <c r="G111" s="50"/>
      <c r="H111" s="50">
        <v>1.6</v>
      </c>
      <c r="I111" s="48"/>
      <c r="J111" s="48">
        <v>8</v>
      </c>
      <c r="K111" s="48"/>
      <c r="L111" s="50"/>
      <c r="M111" s="48">
        <v>18</v>
      </c>
      <c r="N111" s="48"/>
      <c r="O111" s="48"/>
      <c r="P111" s="48">
        <v>5.0999999999999996</v>
      </c>
      <c r="Q111" s="48"/>
      <c r="R111" s="48">
        <v>7.6</v>
      </c>
      <c r="S111" s="48">
        <v>1.2</v>
      </c>
      <c r="T111" s="48">
        <v>12</v>
      </c>
      <c r="U111" s="48"/>
      <c r="V111" s="50"/>
      <c r="W111" s="48">
        <f t="shared" si="69"/>
        <v>42.4</v>
      </c>
      <c r="X111" s="48">
        <f t="shared" si="70"/>
        <v>43.900000000000006</v>
      </c>
      <c r="Y111" s="50"/>
      <c r="Z111" s="41">
        <f t="shared" si="64"/>
        <v>86.300000000000011</v>
      </c>
      <c r="AA111" s="34"/>
      <c r="AB111" s="143"/>
      <c r="AC111" s="48">
        <f t="shared" si="65"/>
        <v>55.9</v>
      </c>
      <c r="AD111" s="48">
        <f t="shared" si="71"/>
        <v>10.399999999999999</v>
      </c>
      <c r="AE111" s="48">
        <f t="shared" si="66"/>
        <v>20</v>
      </c>
      <c r="AF111" s="63">
        <f t="shared" si="67"/>
        <v>86.3</v>
      </c>
      <c r="AG111" s="48">
        <f t="shared" si="68"/>
        <v>0</v>
      </c>
      <c r="AH111" s="50"/>
    </row>
    <row r="112" spans="1:34" x14ac:dyDescent="0.3">
      <c r="B112" s="45">
        <v>42832</v>
      </c>
      <c r="C112" s="50">
        <v>16.5</v>
      </c>
      <c r="D112" s="50">
        <v>3.5</v>
      </c>
      <c r="E112" s="50"/>
      <c r="F112" s="50">
        <v>45.1</v>
      </c>
      <c r="G112" s="50">
        <v>3</v>
      </c>
      <c r="H112" s="50">
        <v>4</v>
      </c>
      <c r="I112" s="48"/>
      <c r="J112" s="48">
        <v>6</v>
      </c>
      <c r="K112" s="48"/>
      <c r="L112" s="50"/>
      <c r="M112" s="48">
        <v>3.5</v>
      </c>
      <c r="N112" s="48">
        <v>2.5</v>
      </c>
      <c r="O112" s="48"/>
      <c r="P112" s="48">
        <v>9.1999999999999993</v>
      </c>
      <c r="Q112" s="48">
        <v>3</v>
      </c>
      <c r="R112" s="48">
        <v>2.2000000000000002</v>
      </c>
      <c r="S112" s="48">
        <v>1.2</v>
      </c>
      <c r="T112" s="48">
        <v>9</v>
      </c>
      <c r="U112" s="48"/>
      <c r="V112" s="50"/>
      <c r="W112" s="134">
        <f t="shared" si="69"/>
        <v>78.099999999999994</v>
      </c>
      <c r="X112" s="134">
        <f t="shared" si="70"/>
        <v>30.599999999999998</v>
      </c>
      <c r="Y112" s="50"/>
      <c r="Z112" s="41">
        <f t="shared" si="64"/>
        <v>108.69999999999999</v>
      </c>
      <c r="AA112" s="34"/>
      <c r="AB112" s="143"/>
      <c r="AC112" s="48">
        <f t="shared" si="65"/>
        <v>80.3</v>
      </c>
      <c r="AD112" s="48">
        <f t="shared" si="71"/>
        <v>13.399999999999999</v>
      </c>
      <c r="AE112" s="48">
        <f t="shared" si="66"/>
        <v>15</v>
      </c>
      <c r="AF112" s="63">
        <f t="shared" si="67"/>
        <v>108.69999999999999</v>
      </c>
      <c r="AG112" s="48">
        <f t="shared" si="68"/>
        <v>0</v>
      </c>
      <c r="AH112" s="50"/>
    </row>
    <row r="113" spans="2:34" x14ac:dyDescent="0.3">
      <c r="B113" s="45">
        <v>42833</v>
      </c>
      <c r="C113" s="50">
        <v>7</v>
      </c>
      <c r="D113" s="50">
        <v>2</v>
      </c>
      <c r="E113" s="50"/>
      <c r="F113" s="50">
        <v>11.6</v>
      </c>
      <c r="G113" s="50">
        <v>2.5</v>
      </c>
      <c r="H113" s="50">
        <v>2.8</v>
      </c>
      <c r="I113" s="48"/>
      <c r="J113" s="48">
        <v>10</v>
      </c>
      <c r="K113" s="48"/>
      <c r="L113" s="50"/>
      <c r="M113" s="48">
        <v>3.5</v>
      </c>
      <c r="N113" s="48">
        <v>3</v>
      </c>
      <c r="O113" s="48"/>
      <c r="P113" s="48">
        <v>13.8</v>
      </c>
      <c r="Q113" s="48"/>
      <c r="R113" s="48">
        <v>3.2</v>
      </c>
      <c r="S113" s="48">
        <v>6</v>
      </c>
      <c r="T113" s="48">
        <v>11</v>
      </c>
      <c r="U113" s="48"/>
      <c r="V113" s="50"/>
      <c r="W113" s="48">
        <f t="shared" si="69"/>
        <v>35.900000000000006</v>
      </c>
      <c r="X113" s="48">
        <f t="shared" si="70"/>
        <v>40.5</v>
      </c>
      <c r="Y113" s="50"/>
      <c r="Z113" s="41">
        <f t="shared" si="64"/>
        <v>76.400000000000006</v>
      </c>
      <c r="AA113" s="34"/>
      <c r="AB113" s="143"/>
      <c r="AC113" s="48">
        <f t="shared" si="65"/>
        <v>40.900000000000006</v>
      </c>
      <c r="AD113" s="48">
        <f>+G113+H113+I113+Q113+R113+S113</f>
        <v>14.5</v>
      </c>
      <c r="AE113" s="48">
        <f t="shared" si="66"/>
        <v>21</v>
      </c>
      <c r="AF113" s="63">
        <f t="shared" si="67"/>
        <v>76.400000000000006</v>
      </c>
      <c r="AG113" s="48">
        <f t="shared" si="68"/>
        <v>0</v>
      </c>
      <c r="AH113" s="50"/>
    </row>
    <row r="114" spans="2:34" x14ac:dyDescent="0.3">
      <c r="B114" s="43">
        <v>42834</v>
      </c>
      <c r="C114" s="49"/>
      <c r="D114" s="49"/>
      <c r="E114" s="49"/>
      <c r="F114" s="49"/>
      <c r="G114" s="49"/>
      <c r="H114" s="49"/>
      <c r="I114" s="49"/>
      <c r="J114" s="49"/>
      <c r="K114" s="49"/>
      <c r="L114" s="50"/>
      <c r="M114" s="49"/>
      <c r="N114" s="49"/>
      <c r="O114" s="49"/>
      <c r="P114" s="49"/>
      <c r="Q114" s="49"/>
      <c r="R114" s="49"/>
      <c r="S114" s="49"/>
      <c r="T114" s="49"/>
      <c r="U114" s="49"/>
      <c r="V114" s="50"/>
      <c r="W114" s="134">
        <f t="shared" si="69"/>
        <v>0</v>
      </c>
      <c r="X114" s="134">
        <f t="shared" si="70"/>
        <v>0</v>
      </c>
      <c r="Y114" s="50"/>
      <c r="Z114" s="41">
        <f t="shared" si="64"/>
        <v>0</v>
      </c>
      <c r="AA114" s="35"/>
      <c r="AB114" s="133"/>
      <c r="AC114" s="48">
        <f t="shared" si="65"/>
        <v>0</v>
      </c>
      <c r="AD114" s="48"/>
      <c r="AE114" s="48">
        <f t="shared" si="66"/>
        <v>0</v>
      </c>
      <c r="AF114" s="63">
        <f t="shared" si="67"/>
        <v>0</v>
      </c>
      <c r="AG114" s="48">
        <f t="shared" si="68"/>
        <v>0</v>
      </c>
      <c r="AH114" s="50"/>
    </row>
    <row r="115" spans="2:34" x14ac:dyDescent="0.3">
      <c r="B115" s="45">
        <v>42835</v>
      </c>
      <c r="C115" s="50">
        <v>9</v>
      </c>
      <c r="D115" s="50"/>
      <c r="E115" s="50"/>
      <c r="F115" s="50">
        <v>11</v>
      </c>
      <c r="G115" s="50">
        <v>2</v>
      </c>
      <c r="H115" s="50">
        <v>1.2</v>
      </c>
      <c r="I115" s="48"/>
      <c r="J115" s="48">
        <v>11</v>
      </c>
      <c r="K115" s="48"/>
      <c r="L115" s="50"/>
      <c r="M115" s="48">
        <v>10</v>
      </c>
      <c r="N115" s="48">
        <v>5</v>
      </c>
      <c r="O115" s="48"/>
      <c r="P115" s="48">
        <v>17.2</v>
      </c>
      <c r="Q115" s="48">
        <v>1</v>
      </c>
      <c r="R115" s="48">
        <v>3.2</v>
      </c>
      <c r="S115" s="48"/>
      <c r="T115" s="48">
        <v>16</v>
      </c>
      <c r="U115" s="48">
        <v>6</v>
      </c>
      <c r="V115" s="50"/>
      <c r="W115" s="48">
        <f t="shared" si="69"/>
        <v>34.200000000000003</v>
      </c>
      <c r="X115" s="48">
        <f t="shared" si="70"/>
        <v>58.400000000000006</v>
      </c>
      <c r="Y115" s="50"/>
      <c r="Z115" s="41">
        <f t="shared" si="64"/>
        <v>92.600000000000009</v>
      </c>
      <c r="AA115" s="34"/>
      <c r="AB115" s="143"/>
      <c r="AC115" s="48">
        <f t="shared" si="65"/>
        <v>52.2</v>
      </c>
      <c r="AD115" s="48">
        <f>+G115+H115+I115+Q115+R115+S115</f>
        <v>7.4</v>
      </c>
      <c r="AE115" s="48">
        <f t="shared" si="66"/>
        <v>33</v>
      </c>
      <c r="AF115" s="63">
        <f t="shared" si="67"/>
        <v>92.6</v>
      </c>
      <c r="AG115" s="48">
        <f t="shared" si="68"/>
        <v>0</v>
      </c>
      <c r="AH115" s="50"/>
    </row>
    <row r="116" spans="2:34" x14ac:dyDescent="0.3">
      <c r="B116" s="45">
        <v>42836</v>
      </c>
      <c r="C116" s="50">
        <v>16</v>
      </c>
      <c r="D116" s="50">
        <v>2.5</v>
      </c>
      <c r="E116" s="50"/>
      <c r="F116" s="50">
        <v>23.2</v>
      </c>
      <c r="G116" s="50">
        <v>9.5</v>
      </c>
      <c r="H116" s="50">
        <v>1.6</v>
      </c>
      <c r="I116" s="48"/>
      <c r="J116" s="48">
        <v>25</v>
      </c>
      <c r="K116" s="48">
        <v>8</v>
      </c>
      <c r="L116" s="50"/>
      <c r="M116" s="48">
        <v>9</v>
      </c>
      <c r="N116" s="48">
        <v>1.5</v>
      </c>
      <c r="O116" s="48"/>
      <c r="P116" s="48">
        <v>14.8</v>
      </c>
      <c r="Q116" s="48"/>
      <c r="R116" s="48">
        <v>1.4</v>
      </c>
      <c r="S116" s="48"/>
      <c r="T116" s="48">
        <v>15</v>
      </c>
      <c r="U116" s="48">
        <v>4</v>
      </c>
      <c r="V116" s="50"/>
      <c r="W116" s="134">
        <f t="shared" si="69"/>
        <v>85.800000000000011</v>
      </c>
      <c r="X116" s="134">
        <f t="shared" si="70"/>
        <v>45.7</v>
      </c>
      <c r="Y116" s="50"/>
      <c r="Z116" s="41">
        <f t="shared" si="64"/>
        <v>131.5</v>
      </c>
      <c r="AA116" s="34"/>
      <c r="AB116" s="143"/>
      <c r="AC116" s="48">
        <f t="shared" si="65"/>
        <v>67</v>
      </c>
      <c r="AD116" s="48">
        <f>+G116+H116+I116+Q116+R116+S116</f>
        <v>12.5</v>
      </c>
      <c r="AE116" s="48">
        <f t="shared" si="66"/>
        <v>52</v>
      </c>
      <c r="AF116" s="63">
        <f t="shared" si="67"/>
        <v>131.5</v>
      </c>
      <c r="AG116" s="48">
        <f t="shared" si="68"/>
        <v>0</v>
      </c>
      <c r="AH116" s="50"/>
    </row>
    <row r="117" spans="2:34" x14ac:dyDescent="0.3">
      <c r="B117" s="45">
        <v>42837</v>
      </c>
      <c r="C117" s="50">
        <v>7.5</v>
      </c>
      <c r="D117" s="50">
        <v>5</v>
      </c>
      <c r="E117" s="50"/>
      <c r="F117" s="50">
        <v>19.8</v>
      </c>
      <c r="G117" s="50">
        <v>3</v>
      </c>
      <c r="H117" s="50">
        <v>2.2000000000000002</v>
      </c>
      <c r="I117" s="48"/>
      <c r="J117" s="48">
        <v>3</v>
      </c>
      <c r="K117" s="48"/>
      <c r="L117" s="50"/>
      <c r="M117" s="48">
        <v>6.5</v>
      </c>
      <c r="N117" s="48">
        <v>1</v>
      </c>
      <c r="O117" s="48"/>
      <c r="P117" s="48">
        <v>13.8</v>
      </c>
      <c r="Q117" s="48"/>
      <c r="R117" s="48">
        <v>3.4</v>
      </c>
      <c r="S117" s="48"/>
      <c r="T117" s="48">
        <v>4</v>
      </c>
      <c r="U117" s="48"/>
      <c r="V117" s="50"/>
      <c r="W117" s="48">
        <f t="shared" si="69"/>
        <v>40.5</v>
      </c>
      <c r="X117" s="48">
        <f t="shared" si="70"/>
        <v>28.7</v>
      </c>
      <c r="Y117" s="50"/>
      <c r="Z117" s="41">
        <f t="shared" si="64"/>
        <v>69.2</v>
      </c>
      <c r="AA117" s="34"/>
      <c r="AB117" s="143"/>
      <c r="AC117" s="48">
        <f t="shared" si="65"/>
        <v>53.599999999999994</v>
      </c>
      <c r="AD117" s="48">
        <f>+G117+H117+I117+Q117+R117+S117</f>
        <v>8.6</v>
      </c>
      <c r="AE117" s="48">
        <f t="shared" si="66"/>
        <v>7</v>
      </c>
      <c r="AF117" s="63">
        <f t="shared" si="67"/>
        <v>69.199999999999989</v>
      </c>
      <c r="AG117" s="48">
        <f t="shared" si="68"/>
        <v>0</v>
      </c>
      <c r="AH117" s="50"/>
    </row>
    <row r="118" spans="2:34" x14ac:dyDescent="0.3">
      <c r="B118" s="45">
        <v>42838</v>
      </c>
      <c r="C118" s="50"/>
      <c r="D118" s="50"/>
      <c r="E118" s="50"/>
      <c r="F118" s="50"/>
      <c r="G118" s="50"/>
      <c r="H118" s="50"/>
      <c r="I118" s="48"/>
      <c r="J118" s="48"/>
      <c r="K118" s="48"/>
      <c r="L118" s="50"/>
      <c r="M118" s="48"/>
      <c r="N118" s="48"/>
      <c r="O118" s="48"/>
      <c r="P118" s="48"/>
      <c r="Q118" s="48"/>
      <c r="R118" s="48"/>
      <c r="S118" s="48"/>
      <c r="T118" s="48"/>
      <c r="U118" s="48"/>
      <c r="V118" s="50"/>
      <c r="W118" s="134">
        <f t="shared" si="69"/>
        <v>0</v>
      </c>
      <c r="X118" s="134">
        <f t="shared" si="70"/>
        <v>0</v>
      </c>
      <c r="Y118" s="50"/>
      <c r="Z118" s="41">
        <f t="shared" si="64"/>
        <v>0</v>
      </c>
      <c r="AA118" s="34"/>
      <c r="AB118" s="143"/>
      <c r="AC118" s="48">
        <f t="shared" si="65"/>
        <v>0</v>
      </c>
      <c r="AD118" s="48">
        <f>+G118+H118+I118+Q118+R118+S118</f>
        <v>0</v>
      </c>
      <c r="AE118" s="48">
        <f t="shared" si="66"/>
        <v>0</v>
      </c>
      <c r="AF118" s="63">
        <f t="shared" si="67"/>
        <v>0</v>
      </c>
      <c r="AG118" s="48">
        <f t="shared" si="68"/>
        <v>0</v>
      </c>
      <c r="AH118" s="50"/>
    </row>
    <row r="119" spans="2:34" x14ac:dyDescent="0.3">
      <c r="B119" s="45">
        <v>42839</v>
      </c>
      <c r="C119" s="50"/>
      <c r="D119" s="50"/>
      <c r="E119" s="50"/>
      <c r="F119" s="50"/>
      <c r="G119" s="50"/>
      <c r="H119" s="50"/>
      <c r="I119" s="48"/>
      <c r="J119" s="48"/>
      <c r="K119" s="48"/>
      <c r="L119" s="50"/>
      <c r="M119" s="48"/>
      <c r="N119" s="48"/>
      <c r="O119" s="48"/>
      <c r="P119" s="48"/>
      <c r="Q119" s="48"/>
      <c r="R119" s="48"/>
      <c r="S119" s="48"/>
      <c r="T119" s="48"/>
      <c r="U119" s="48"/>
      <c r="V119" s="50"/>
      <c r="W119" s="48">
        <f t="shared" si="69"/>
        <v>0</v>
      </c>
      <c r="X119" s="48">
        <f t="shared" si="70"/>
        <v>0</v>
      </c>
      <c r="Y119" s="50"/>
      <c r="Z119" s="41">
        <f t="shared" si="64"/>
        <v>0</v>
      </c>
      <c r="AA119" s="34"/>
      <c r="AB119" s="143"/>
      <c r="AC119" s="48">
        <f t="shared" si="65"/>
        <v>0</v>
      </c>
      <c r="AD119" s="48"/>
      <c r="AE119" s="48">
        <f t="shared" si="66"/>
        <v>0</v>
      </c>
      <c r="AF119" s="63">
        <f t="shared" si="67"/>
        <v>0</v>
      </c>
      <c r="AG119" s="48">
        <f t="shared" si="68"/>
        <v>0</v>
      </c>
      <c r="AH119" s="50"/>
    </row>
    <row r="120" spans="2:34" x14ac:dyDescent="0.3">
      <c r="B120" s="45">
        <v>42840</v>
      </c>
      <c r="C120" s="50">
        <v>6.5</v>
      </c>
      <c r="D120" s="50">
        <v>4</v>
      </c>
      <c r="E120" s="50"/>
      <c r="F120" s="50">
        <v>23.8</v>
      </c>
      <c r="G120" s="50"/>
      <c r="H120" s="50">
        <v>2.2000000000000002</v>
      </c>
      <c r="I120" s="48">
        <v>17</v>
      </c>
      <c r="J120" s="48"/>
      <c r="K120" s="48"/>
      <c r="L120" s="50"/>
      <c r="M120" s="48">
        <v>1.5</v>
      </c>
      <c r="N120" s="48">
        <v>1.5</v>
      </c>
      <c r="O120" s="48"/>
      <c r="P120" s="48">
        <v>0.5</v>
      </c>
      <c r="Q120" s="48"/>
      <c r="R120" s="48">
        <v>4</v>
      </c>
      <c r="S120" s="48"/>
      <c r="T120" s="48">
        <v>12</v>
      </c>
      <c r="U120" s="48"/>
      <c r="V120" s="50"/>
      <c r="W120" s="134">
        <f t="shared" si="69"/>
        <v>53.5</v>
      </c>
      <c r="X120" s="134">
        <f t="shared" si="70"/>
        <v>19.5</v>
      </c>
      <c r="Y120" s="50"/>
      <c r="Z120" s="41">
        <f t="shared" si="64"/>
        <v>73</v>
      </c>
      <c r="AA120" s="34"/>
      <c r="AB120" s="143"/>
      <c r="AC120" s="48">
        <f t="shared" si="65"/>
        <v>37.799999999999997</v>
      </c>
      <c r="AD120" s="48">
        <f>+G120+H120+I120+Q120+R120+S120</f>
        <v>23.2</v>
      </c>
      <c r="AE120" s="48">
        <f t="shared" si="66"/>
        <v>12</v>
      </c>
      <c r="AF120" s="63">
        <f t="shared" si="67"/>
        <v>73</v>
      </c>
      <c r="AG120" s="48">
        <f t="shared" si="68"/>
        <v>0</v>
      </c>
      <c r="AH120" s="50"/>
    </row>
    <row r="121" spans="2:34" x14ac:dyDescent="0.3">
      <c r="B121" s="43">
        <v>42841</v>
      </c>
      <c r="C121" s="49"/>
      <c r="D121" s="49"/>
      <c r="E121" s="49"/>
      <c r="F121" s="49"/>
      <c r="G121" s="49"/>
      <c r="H121" s="49"/>
      <c r="I121" s="49"/>
      <c r="J121" s="49"/>
      <c r="K121" s="49"/>
      <c r="L121" s="50"/>
      <c r="M121" s="49"/>
      <c r="N121" s="49"/>
      <c r="O121" s="49"/>
      <c r="P121" s="49"/>
      <c r="Q121" s="49"/>
      <c r="R121" s="49"/>
      <c r="S121" s="49"/>
      <c r="T121" s="49"/>
      <c r="U121" s="49"/>
      <c r="V121" s="50"/>
      <c r="W121" s="48">
        <f t="shared" si="69"/>
        <v>0</v>
      </c>
      <c r="X121" s="48">
        <f t="shared" si="70"/>
        <v>0</v>
      </c>
      <c r="Y121" s="50"/>
      <c r="Z121" s="41">
        <f t="shared" si="64"/>
        <v>0</v>
      </c>
      <c r="AA121" s="35"/>
      <c r="AB121" s="133"/>
      <c r="AC121" s="48">
        <f t="shared" si="65"/>
        <v>0</v>
      </c>
      <c r="AD121" s="48">
        <f>+G121+H121+I121+Q121+R121+S121</f>
        <v>0</v>
      </c>
      <c r="AE121" s="48">
        <f t="shared" si="66"/>
        <v>0</v>
      </c>
      <c r="AF121" s="63">
        <f t="shared" si="67"/>
        <v>0</v>
      </c>
      <c r="AG121" s="48">
        <f t="shared" si="68"/>
        <v>0</v>
      </c>
      <c r="AH121" s="50"/>
    </row>
    <row r="122" spans="2:34" x14ac:dyDescent="0.3">
      <c r="B122" s="45">
        <v>42842</v>
      </c>
      <c r="C122" s="50">
        <v>20</v>
      </c>
      <c r="D122" s="50">
        <v>13</v>
      </c>
      <c r="E122" s="50"/>
      <c r="F122" s="50">
        <v>15</v>
      </c>
      <c r="G122" s="50">
        <v>1.2</v>
      </c>
      <c r="H122" s="50">
        <v>0.5</v>
      </c>
      <c r="I122" s="48"/>
      <c r="J122" s="48">
        <v>4</v>
      </c>
      <c r="K122" s="48"/>
      <c r="L122" s="50"/>
      <c r="M122" s="48">
        <v>10</v>
      </c>
      <c r="N122" s="48">
        <v>1.5</v>
      </c>
      <c r="O122" s="48"/>
      <c r="P122" s="48">
        <v>30.3</v>
      </c>
      <c r="Q122" s="48">
        <v>2</v>
      </c>
      <c r="R122" s="48"/>
      <c r="S122" s="48"/>
      <c r="T122" s="48">
        <v>14</v>
      </c>
      <c r="U122" s="48">
        <v>1</v>
      </c>
      <c r="V122" s="50"/>
      <c r="W122" s="134">
        <f t="shared" si="69"/>
        <v>53.7</v>
      </c>
      <c r="X122" s="134">
        <f t="shared" si="70"/>
        <v>58.8</v>
      </c>
      <c r="Y122" s="50"/>
      <c r="Z122" s="41">
        <f t="shared" si="64"/>
        <v>112.5</v>
      </c>
      <c r="AA122" s="34"/>
      <c r="AB122" s="143"/>
      <c r="AC122" s="48">
        <f t="shared" si="65"/>
        <v>89.8</v>
      </c>
      <c r="AD122" s="48">
        <f>+G122+H122+I122+Q122+R122+S122</f>
        <v>3.7</v>
      </c>
      <c r="AE122" s="48">
        <f t="shared" si="66"/>
        <v>19</v>
      </c>
      <c r="AF122" s="63">
        <f t="shared" si="67"/>
        <v>112.5</v>
      </c>
      <c r="AG122" s="48">
        <f t="shared" si="68"/>
        <v>0</v>
      </c>
      <c r="AH122" s="50"/>
    </row>
    <row r="123" spans="2:34" x14ac:dyDescent="0.3">
      <c r="B123" s="45">
        <v>42843</v>
      </c>
      <c r="C123" s="50">
        <v>24.5</v>
      </c>
      <c r="D123" s="50">
        <v>16.5</v>
      </c>
      <c r="E123" s="50"/>
      <c r="F123" s="50">
        <v>27.8</v>
      </c>
      <c r="G123" s="50">
        <v>5.5</v>
      </c>
      <c r="H123" s="50">
        <v>4.4000000000000004</v>
      </c>
      <c r="I123" s="48"/>
      <c r="J123" s="48">
        <v>10</v>
      </c>
      <c r="K123" s="48"/>
      <c r="L123" s="50"/>
      <c r="M123" s="48">
        <v>25</v>
      </c>
      <c r="N123" s="48">
        <v>3</v>
      </c>
      <c r="O123" s="48"/>
      <c r="P123" s="48">
        <v>25.6</v>
      </c>
      <c r="Q123" s="48">
        <v>6</v>
      </c>
      <c r="R123" s="48">
        <v>12.9</v>
      </c>
      <c r="S123" s="48"/>
      <c r="T123" s="48">
        <v>12</v>
      </c>
      <c r="U123" s="48">
        <v>2</v>
      </c>
      <c r="V123" s="50"/>
      <c r="W123" s="48">
        <f t="shared" si="69"/>
        <v>88.7</v>
      </c>
      <c r="X123" s="48">
        <f t="shared" si="70"/>
        <v>86.5</v>
      </c>
      <c r="Y123" s="50"/>
      <c r="Z123" s="41">
        <f t="shared" si="64"/>
        <v>175.2</v>
      </c>
      <c r="AA123" s="34"/>
      <c r="AB123" s="143"/>
      <c r="AC123" s="48">
        <f t="shared" si="65"/>
        <v>122.4</v>
      </c>
      <c r="AD123" s="48">
        <f t="shared" ref="AD123:AD135" si="72">+G123+H123+I123+Q123+R123+S123</f>
        <v>28.8</v>
      </c>
      <c r="AE123" s="48">
        <f t="shared" si="66"/>
        <v>24</v>
      </c>
      <c r="AF123" s="63">
        <f t="shared" si="67"/>
        <v>175.20000000000002</v>
      </c>
      <c r="AG123" s="48">
        <f t="shared" si="68"/>
        <v>0</v>
      </c>
      <c r="AH123" s="50"/>
    </row>
    <row r="124" spans="2:34" x14ac:dyDescent="0.3">
      <c r="B124" s="45">
        <v>42844</v>
      </c>
      <c r="C124" s="50">
        <v>14.5</v>
      </c>
      <c r="D124" s="50">
        <v>14.5</v>
      </c>
      <c r="E124" s="50"/>
      <c r="F124" s="50">
        <v>18.600000000000001</v>
      </c>
      <c r="G124" s="50">
        <v>3</v>
      </c>
      <c r="H124" s="50">
        <v>7.4</v>
      </c>
      <c r="I124" s="48"/>
      <c r="J124" s="48">
        <v>4</v>
      </c>
      <c r="K124" s="48">
        <v>2</v>
      </c>
      <c r="L124" s="50"/>
      <c r="M124" s="48">
        <v>16.5</v>
      </c>
      <c r="N124" s="48">
        <v>3.5</v>
      </c>
      <c r="O124" s="48"/>
      <c r="P124" s="48">
        <v>21.5</v>
      </c>
      <c r="Q124" s="48">
        <v>5.7</v>
      </c>
      <c r="R124" s="48">
        <v>15.4</v>
      </c>
      <c r="S124" s="48">
        <v>2.4</v>
      </c>
      <c r="T124" s="48">
        <v>11</v>
      </c>
      <c r="U124" s="48">
        <v>8.3000000000000007</v>
      </c>
      <c r="V124" s="50"/>
      <c r="W124" s="134">
        <f t="shared" si="69"/>
        <v>64</v>
      </c>
      <c r="X124" s="134">
        <f t="shared" si="70"/>
        <v>84.3</v>
      </c>
      <c r="Y124" s="50"/>
      <c r="Z124" s="41">
        <f t="shared" si="64"/>
        <v>148.30000000000001</v>
      </c>
      <c r="AA124" s="34"/>
      <c r="AB124" s="143"/>
      <c r="AC124" s="48">
        <f t="shared" si="65"/>
        <v>89.1</v>
      </c>
      <c r="AD124" s="48">
        <f t="shared" si="72"/>
        <v>33.9</v>
      </c>
      <c r="AE124" s="48">
        <f t="shared" si="66"/>
        <v>25.3</v>
      </c>
      <c r="AF124" s="63">
        <f t="shared" si="67"/>
        <v>148.30000000000001</v>
      </c>
      <c r="AG124" s="48">
        <f t="shared" si="68"/>
        <v>0</v>
      </c>
      <c r="AH124" s="50"/>
    </row>
    <row r="125" spans="2:34" x14ac:dyDescent="0.3">
      <c r="B125" s="45">
        <v>42845</v>
      </c>
      <c r="C125" s="50">
        <v>12</v>
      </c>
      <c r="D125" s="50">
        <v>8.5</v>
      </c>
      <c r="E125" s="50"/>
      <c r="F125" s="50">
        <v>32.4</v>
      </c>
      <c r="G125" s="50">
        <v>4.7</v>
      </c>
      <c r="H125" s="50">
        <v>2.9</v>
      </c>
      <c r="I125" s="48">
        <v>5.2</v>
      </c>
      <c r="J125" s="48">
        <v>8</v>
      </c>
      <c r="K125" s="48"/>
      <c r="L125" s="50"/>
      <c r="M125" s="48">
        <v>4.5</v>
      </c>
      <c r="N125" s="48">
        <v>1</v>
      </c>
      <c r="O125" s="48"/>
      <c r="P125" s="48">
        <v>9.5</v>
      </c>
      <c r="Q125" s="48">
        <v>1</v>
      </c>
      <c r="R125" s="48">
        <v>4.2</v>
      </c>
      <c r="S125" s="48">
        <v>6</v>
      </c>
      <c r="T125" s="48">
        <v>5</v>
      </c>
      <c r="U125" s="48">
        <v>2</v>
      </c>
      <c r="V125" s="50"/>
      <c r="W125" s="48">
        <f t="shared" si="69"/>
        <v>73.7</v>
      </c>
      <c r="X125" s="48">
        <f t="shared" si="70"/>
        <v>33.200000000000003</v>
      </c>
      <c r="Y125" s="50"/>
      <c r="Z125" s="41">
        <f t="shared" si="64"/>
        <v>106.9</v>
      </c>
      <c r="AA125" s="34"/>
      <c r="AB125" s="143"/>
      <c r="AC125" s="48">
        <f t="shared" si="65"/>
        <v>67.900000000000006</v>
      </c>
      <c r="AD125" s="48">
        <f t="shared" si="72"/>
        <v>24</v>
      </c>
      <c r="AE125" s="48">
        <f t="shared" si="66"/>
        <v>15</v>
      </c>
      <c r="AF125" s="63">
        <f t="shared" si="67"/>
        <v>106.9</v>
      </c>
      <c r="AG125" s="48">
        <f t="shared" si="68"/>
        <v>0</v>
      </c>
      <c r="AH125" s="50"/>
    </row>
    <row r="126" spans="2:34" x14ac:dyDescent="0.3">
      <c r="B126" s="45">
        <v>42846</v>
      </c>
      <c r="C126" s="50">
        <v>26</v>
      </c>
      <c r="D126" s="50">
        <v>8</v>
      </c>
      <c r="E126" s="50"/>
      <c r="F126" s="50">
        <v>14.4</v>
      </c>
      <c r="G126" s="50">
        <v>0.5</v>
      </c>
      <c r="H126" s="50">
        <v>5</v>
      </c>
      <c r="I126" s="48"/>
      <c r="J126" s="48">
        <v>18</v>
      </c>
      <c r="K126" s="48">
        <v>4</v>
      </c>
      <c r="L126" s="50"/>
      <c r="M126" s="48">
        <v>18.5</v>
      </c>
      <c r="N126" s="48">
        <v>6.5</v>
      </c>
      <c r="O126" s="48"/>
      <c r="P126" s="48">
        <v>24.5</v>
      </c>
      <c r="Q126" s="48">
        <v>2</v>
      </c>
      <c r="R126" s="48">
        <v>12</v>
      </c>
      <c r="S126" s="48">
        <v>6</v>
      </c>
      <c r="T126" s="48">
        <v>15</v>
      </c>
      <c r="U126" s="48">
        <v>4</v>
      </c>
      <c r="V126" s="50"/>
      <c r="W126" s="134">
        <f t="shared" si="69"/>
        <v>75.900000000000006</v>
      </c>
      <c r="X126" s="134">
        <f t="shared" si="70"/>
        <v>88.5</v>
      </c>
      <c r="Y126" s="50"/>
      <c r="Z126" s="41">
        <f t="shared" si="64"/>
        <v>164.4</v>
      </c>
      <c r="AA126" s="34"/>
      <c r="AB126" s="143"/>
      <c r="AC126" s="48">
        <f t="shared" si="65"/>
        <v>97.9</v>
      </c>
      <c r="AD126" s="48">
        <f t="shared" si="72"/>
        <v>25.5</v>
      </c>
      <c r="AE126" s="48">
        <f t="shared" si="66"/>
        <v>41</v>
      </c>
      <c r="AF126" s="63">
        <f t="shared" si="67"/>
        <v>164.4</v>
      </c>
      <c r="AG126" s="48">
        <f t="shared" si="68"/>
        <v>0</v>
      </c>
      <c r="AH126" s="50"/>
    </row>
    <row r="127" spans="2:34" x14ac:dyDescent="0.3">
      <c r="B127" s="45">
        <v>42847</v>
      </c>
      <c r="C127" s="50">
        <v>4</v>
      </c>
      <c r="D127" s="50">
        <v>9</v>
      </c>
      <c r="E127" s="50"/>
      <c r="F127" s="50">
        <v>3.5</v>
      </c>
      <c r="G127" s="50">
        <v>0.7</v>
      </c>
      <c r="H127" s="50">
        <v>3.4</v>
      </c>
      <c r="I127" s="48">
        <v>4</v>
      </c>
      <c r="J127" s="48">
        <v>17</v>
      </c>
      <c r="K127" s="48"/>
      <c r="L127" s="50"/>
      <c r="M127" s="48">
        <v>6.5</v>
      </c>
      <c r="N127" s="48">
        <v>1</v>
      </c>
      <c r="O127" s="48"/>
      <c r="P127" s="48">
        <v>4.9000000000000004</v>
      </c>
      <c r="Q127" s="48">
        <v>2</v>
      </c>
      <c r="R127" s="48">
        <v>6</v>
      </c>
      <c r="S127" s="48">
        <v>4</v>
      </c>
      <c r="T127" s="48">
        <v>8</v>
      </c>
      <c r="U127" s="48"/>
      <c r="V127" s="50"/>
      <c r="W127" s="48">
        <f t="shared" si="69"/>
        <v>41.599999999999994</v>
      </c>
      <c r="X127" s="48">
        <f t="shared" si="70"/>
        <v>32.4</v>
      </c>
      <c r="Y127" s="50"/>
      <c r="Z127" s="41">
        <f t="shared" si="64"/>
        <v>74</v>
      </c>
      <c r="AA127" s="34"/>
      <c r="AB127" s="143"/>
      <c r="AC127" s="48">
        <f t="shared" si="65"/>
        <v>28.9</v>
      </c>
      <c r="AD127" s="48">
        <f t="shared" si="72"/>
        <v>20.100000000000001</v>
      </c>
      <c r="AE127" s="48">
        <f t="shared" si="66"/>
        <v>25</v>
      </c>
      <c r="AF127" s="63">
        <f t="shared" si="67"/>
        <v>74</v>
      </c>
      <c r="AG127" s="48">
        <f t="shared" si="68"/>
        <v>0</v>
      </c>
      <c r="AH127" s="50"/>
    </row>
    <row r="128" spans="2:34" x14ac:dyDescent="0.3">
      <c r="B128" s="43">
        <v>42848</v>
      </c>
      <c r="C128" s="49"/>
      <c r="D128" s="49"/>
      <c r="E128" s="49"/>
      <c r="F128" s="49"/>
      <c r="G128" s="49"/>
      <c r="H128" s="49"/>
      <c r="I128" s="49"/>
      <c r="J128" s="49"/>
      <c r="K128" s="49"/>
      <c r="L128" s="50"/>
      <c r="M128" s="49"/>
      <c r="N128" s="49"/>
      <c r="O128" s="49"/>
      <c r="P128" s="49"/>
      <c r="Q128" s="49"/>
      <c r="R128" s="49"/>
      <c r="S128" s="49"/>
      <c r="T128" s="49"/>
      <c r="U128" s="49"/>
      <c r="V128" s="50"/>
      <c r="W128" s="134">
        <f t="shared" si="69"/>
        <v>0</v>
      </c>
      <c r="X128" s="134">
        <f t="shared" si="70"/>
        <v>0</v>
      </c>
      <c r="Y128" s="50"/>
      <c r="Z128" s="41">
        <f t="shared" si="64"/>
        <v>0</v>
      </c>
      <c r="AA128" s="35"/>
      <c r="AB128" s="133"/>
      <c r="AC128" s="48">
        <f t="shared" si="65"/>
        <v>0</v>
      </c>
      <c r="AD128" s="48">
        <f t="shared" si="72"/>
        <v>0</v>
      </c>
      <c r="AE128" s="48">
        <f t="shared" si="66"/>
        <v>0</v>
      </c>
      <c r="AF128" s="63">
        <f t="shared" si="67"/>
        <v>0</v>
      </c>
      <c r="AG128" s="48">
        <f t="shared" si="68"/>
        <v>0</v>
      </c>
      <c r="AH128" s="50"/>
    </row>
    <row r="129" spans="2:35" x14ac:dyDescent="0.3">
      <c r="B129" s="45">
        <v>42849</v>
      </c>
      <c r="C129" s="50">
        <v>17.5</v>
      </c>
      <c r="D129" s="50">
        <v>7</v>
      </c>
      <c r="E129" s="50">
        <v>0</v>
      </c>
      <c r="F129" s="50">
        <v>32.700000000000003</v>
      </c>
      <c r="G129" s="50">
        <v>7</v>
      </c>
      <c r="H129" s="50">
        <v>3.4</v>
      </c>
      <c r="I129" s="48">
        <v>5.9</v>
      </c>
      <c r="J129" s="48">
        <v>17</v>
      </c>
      <c r="K129" s="48"/>
      <c r="L129" s="50"/>
      <c r="M129" s="48">
        <v>16</v>
      </c>
      <c r="N129" s="48">
        <v>3</v>
      </c>
      <c r="O129" s="48">
        <v>0</v>
      </c>
      <c r="P129" s="48">
        <v>27.5</v>
      </c>
      <c r="Q129" s="48">
        <v>3.7</v>
      </c>
      <c r="R129" s="48">
        <v>15.5</v>
      </c>
      <c r="S129" s="48">
        <v>0</v>
      </c>
      <c r="T129" s="48">
        <v>24</v>
      </c>
      <c r="U129" s="48"/>
      <c r="V129" s="50"/>
      <c r="W129" s="48">
        <f t="shared" si="69"/>
        <v>90.500000000000014</v>
      </c>
      <c r="X129" s="48">
        <f t="shared" si="70"/>
        <v>89.7</v>
      </c>
      <c r="Y129" s="50"/>
      <c r="Z129" s="41">
        <f t="shared" si="64"/>
        <v>180.20000000000002</v>
      </c>
      <c r="AA129" s="34"/>
      <c r="AB129" s="143"/>
      <c r="AC129" s="48">
        <f t="shared" si="65"/>
        <v>103.7</v>
      </c>
      <c r="AD129" s="48">
        <f t="shared" si="72"/>
        <v>35.5</v>
      </c>
      <c r="AE129" s="48">
        <f t="shared" si="66"/>
        <v>41</v>
      </c>
      <c r="AF129" s="63">
        <f t="shared" si="67"/>
        <v>180.2</v>
      </c>
      <c r="AG129" s="48">
        <f t="shared" si="68"/>
        <v>0</v>
      </c>
      <c r="AH129" s="50"/>
    </row>
    <row r="130" spans="2:35" x14ac:dyDescent="0.3">
      <c r="B130" s="45">
        <v>42850</v>
      </c>
      <c r="C130" s="50">
        <v>18.5</v>
      </c>
      <c r="D130" s="50">
        <v>13.5</v>
      </c>
      <c r="E130" s="50">
        <v>0</v>
      </c>
      <c r="F130" s="50">
        <v>28.2</v>
      </c>
      <c r="G130" s="50">
        <v>1</v>
      </c>
      <c r="H130" s="50">
        <v>4.5</v>
      </c>
      <c r="I130" s="48">
        <v>0</v>
      </c>
      <c r="J130" s="48">
        <v>22</v>
      </c>
      <c r="K130" s="48">
        <f>8+3</f>
        <v>11</v>
      </c>
      <c r="L130" s="50"/>
      <c r="M130" s="48">
        <v>17.5</v>
      </c>
      <c r="N130" s="48">
        <v>7</v>
      </c>
      <c r="O130" s="48"/>
      <c r="P130" s="48">
        <v>4.5999999999999996</v>
      </c>
      <c r="Q130" s="48">
        <v>2</v>
      </c>
      <c r="R130" s="48">
        <v>7.1</v>
      </c>
      <c r="S130" s="48">
        <v>2</v>
      </c>
      <c r="T130" s="48">
        <v>10</v>
      </c>
      <c r="U130" s="48">
        <v>7</v>
      </c>
      <c r="V130" s="50"/>
      <c r="W130" s="134">
        <f t="shared" si="69"/>
        <v>98.7</v>
      </c>
      <c r="X130" s="134">
        <f t="shared" si="70"/>
        <v>57.2</v>
      </c>
      <c r="Y130" s="50"/>
      <c r="Z130" s="41">
        <f t="shared" si="64"/>
        <v>155.9</v>
      </c>
      <c r="AA130" s="34"/>
      <c r="AB130" s="143"/>
      <c r="AC130" s="48">
        <f t="shared" si="65"/>
        <v>89.3</v>
      </c>
      <c r="AD130" s="48">
        <f t="shared" si="72"/>
        <v>16.600000000000001</v>
      </c>
      <c r="AE130" s="48">
        <f t="shared" si="66"/>
        <v>50</v>
      </c>
      <c r="AF130" s="63">
        <f t="shared" si="67"/>
        <v>155.9</v>
      </c>
      <c r="AG130" s="48">
        <f t="shared" si="68"/>
        <v>0</v>
      </c>
      <c r="AH130" s="50" t="s">
        <v>69</v>
      </c>
    </row>
    <row r="131" spans="2:35" x14ac:dyDescent="0.3">
      <c r="B131" s="45">
        <v>42851</v>
      </c>
      <c r="C131" s="50"/>
      <c r="D131" s="50"/>
      <c r="E131" s="50"/>
      <c r="F131" s="50"/>
      <c r="G131" s="50"/>
      <c r="H131" s="50"/>
      <c r="I131" s="48"/>
      <c r="J131" s="48"/>
      <c r="K131" s="48"/>
      <c r="L131" s="50"/>
      <c r="M131" s="48"/>
      <c r="N131" s="48"/>
      <c r="O131" s="48"/>
      <c r="P131" s="48"/>
      <c r="Q131" s="48"/>
      <c r="R131" s="48"/>
      <c r="S131" s="48"/>
      <c r="T131" s="48"/>
      <c r="U131" s="48"/>
      <c r="V131" s="50"/>
      <c r="W131" s="48">
        <f t="shared" si="69"/>
        <v>0</v>
      </c>
      <c r="X131" s="48">
        <f t="shared" si="70"/>
        <v>0</v>
      </c>
      <c r="Y131" s="50"/>
      <c r="Z131" s="41">
        <f t="shared" si="64"/>
        <v>0</v>
      </c>
      <c r="AA131" s="34"/>
      <c r="AB131" s="143"/>
      <c r="AC131" s="48">
        <f t="shared" si="65"/>
        <v>0</v>
      </c>
      <c r="AD131" s="48">
        <f t="shared" si="72"/>
        <v>0</v>
      </c>
      <c r="AE131" s="48">
        <f t="shared" si="66"/>
        <v>0</v>
      </c>
      <c r="AF131" s="63">
        <f t="shared" si="67"/>
        <v>0</v>
      </c>
      <c r="AG131" s="48">
        <f t="shared" si="68"/>
        <v>0</v>
      </c>
      <c r="AH131" s="50"/>
    </row>
    <row r="132" spans="2:35" x14ac:dyDescent="0.3">
      <c r="B132" s="45">
        <v>42852</v>
      </c>
      <c r="C132" s="50"/>
      <c r="D132" s="50"/>
      <c r="E132" s="50"/>
      <c r="F132" s="50"/>
      <c r="G132" s="50"/>
      <c r="H132" s="50"/>
      <c r="I132" s="48"/>
      <c r="J132" s="48"/>
      <c r="K132" s="48"/>
      <c r="L132" s="50"/>
      <c r="M132" s="48"/>
      <c r="N132" s="48"/>
      <c r="O132" s="48"/>
      <c r="P132" s="48"/>
      <c r="Q132" s="48"/>
      <c r="R132" s="48"/>
      <c r="S132" s="48"/>
      <c r="T132" s="48"/>
      <c r="U132" s="48"/>
      <c r="V132" s="50"/>
      <c r="W132" s="134">
        <f t="shared" si="69"/>
        <v>0</v>
      </c>
      <c r="X132" s="134">
        <f t="shared" si="70"/>
        <v>0</v>
      </c>
      <c r="Y132" s="50"/>
      <c r="Z132" s="41">
        <f t="shared" si="64"/>
        <v>0</v>
      </c>
      <c r="AA132" s="34"/>
      <c r="AB132" s="143"/>
      <c r="AC132" s="48">
        <f t="shared" si="65"/>
        <v>0</v>
      </c>
      <c r="AD132" s="48">
        <f t="shared" si="72"/>
        <v>0</v>
      </c>
      <c r="AE132" s="48">
        <f t="shared" si="66"/>
        <v>0</v>
      </c>
      <c r="AF132" s="63">
        <f t="shared" si="67"/>
        <v>0</v>
      </c>
      <c r="AG132" s="48">
        <f t="shared" si="68"/>
        <v>0</v>
      </c>
      <c r="AH132" s="50"/>
    </row>
    <row r="133" spans="2:35" x14ac:dyDescent="0.3">
      <c r="B133" s="45">
        <v>42853</v>
      </c>
      <c r="C133" s="50"/>
      <c r="D133" s="50"/>
      <c r="E133" s="50"/>
      <c r="F133" s="50"/>
      <c r="G133" s="50"/>
      <c r="H133" s="50"/>
      <c r="I133" s="48"/>
      <c r="J133" s="48"/>
      <c r="K133" s="48"/>
      <c r="L133" s="50"/>
      <c r="M133" s="48"/>
      <c r="N133" s="48"/>
      <c r="O133" s="48"/>
      <c r="P133" s="48"/>
      <c r="Q133" s="48"/>
      <c r="R133" s="48"/>
      <c r="S133" s="48"/>
      <c r="T133" s="48"/>
      <c r="U133" s="48"/>
      <c r="V133" s="50"/>
      <c r="W133" s="48">
        <f t="shared" si="69"/>
        <v>0</v>
      </c>
      <c r="X133" s="48">
        <f t="shared" si="70"/>
        <v>0</v>
      </c>
      <c r="Y133" s="50"/>
      <c r="Z133" s="41">
        <f t="shared" si="64"/>
        <v>0</v>
      </c>
      <c r="AA133" s="34"/>
      <c r="AB133" s="143"/>
      <c r="AC133" s="48">
        <f t="shared" si="65"/>
        <v>0</v>
      </c>
      <c r="AD133" s="48">
        <f t="shared" si="72"/>
        <v>0</v>
      </c>
      <c r="AE133" s="48">
        <f t="shared" si="66"/>
        <v>0</v>
      </c>
      <c r="AF133" s="63">
        <f t="shared" si="67"/>
        <v>0</v>
      </c>
      <c r="AG133" s="48">
        <f t="shared" si="68"/>
        <v>0</v>
      </c>
      <c r="AH133" s="50"/>
    </row>
    <row r="134" spans="2:35" x14ac:dyDescent="0.3">
      <c r="B134" s="45">
        <v>42854</v>
      </c>
      <c r="C134" s="50"/>
      <c r="D134" s="50"/>
      <c r="E134" s="50"/>
      <c r="F134" s="50"/>
      <c r="G134" s="50"/>
      <c r="H134" s="50"/>
      <c r="I134" s="48"/>
      <c r="J134" s="48"/>
      <c r="K134" s="48"/>
      <c r="L134" s="50"/>
      <c r="M134" s="48"/>
      <c r="N134" s="48"/>
      <c r="O134" s="48"/>
      <c r="P134" s="48"/>
      <c r="Q134" s="48"/>
      <c r="R134" s="48"/>
      <c r="S134" s="48"/>
      <c r="T134" s="48"/>
      <c r="U134" s="48"/>
      <c r="V134" s="50"/>
      <c r="W134" s="134">
        <f t="shared" si="69"/>
        <v>0</v>
      </c>
      <c r="X134" s="134">
        <f t="shared" si="70"/>
        <v>0</v>
      </c>
      <c r="Y134" s="50"/>
      <c r="Z134" s="41">
        <f t="shared" si="64"/>
        <v>0</v>
      </c>
      <c r="AA134" s="34"/>
      <c r="AB134" s="143"/>
      <c r="AC134" s="48">
        <f t="shared" si="65"/>
        <v>0</v>
      </c>
      <c r="AD134" s="48">
        <f t="shared" si="72"/>
        <v>0</v>
      </c>
      <c r="AE134" s="48"/>
      <c r="AF134" s="63"/>
      <c r="AG134" s="48"/>
      <c r="AH134" s="50"/>
    </row>
    <row r="135" spans="2:35" x14ac:dyDescent="0.3">
      <c r="B135" s="70">
        <v>42855</v>
      </c>
      <c r="C135" s="72"/>
      <c r="D135" s="72"/>
      <c r="E135" s="72"/>
      <c r="F135" s="72"/>
      <c r="G135" s="72"/>
      <c r="H135" s="72"/>
      <c r="I135" s="72"/>
      <c r="J135" s="72"/>
      <c r="K135" s="72"/>
      <c r="L135" s="58"/>
      <c r="M135" s="72"/>
      <c r="N135" s="72"/>
      <c r="O135" s="72"/>
      <c r="P135" s="72"/>
      <c r="Q135" s="72"/>
      <c r="R135" s="72"/>
      <c r="S135" s="72"/>
      <c r="T135" s="72"/>
      <c r="U135" s="72"/>
      <c r="V135" s="58"/>
      <c r="W135" s="48">
        <f t="shared" si="69"/>
        <v>0</v>
      </c>
      <c r="X135" s="48">
        <f t="shared" si="70"/>
        <v>0</v>
      </c>
      <c r="Y135" s="58"/>
      <c r="Z135" s="41">
        <f t="shared" si="64"/>
        <v>0</v>
      </c>
      <c r="AA135" s="35"/>
      <c r="AB135" s="144"/>
      <c r="AC135" s="48">
        <f t="shared" si="65"/>
        <v>0</v>
      </c>
      <c r="AD135" s="48">
        <f t="shared" si="72"/>
        <v>0</v>
      </c>
      <c r="AE135" s="48">
        <f>+J135+K135+T135+U135</f>
        <v>0</v>
      </c>
      <c r="AF135" s="63">
        <f>+AC135+AD135+AE135</f>
        <v>0</v>
      </c>
      <c r="AG135" s="48">
        <f>+Z135-AF135</f>
        <v>0</v>
      </c>
      <c r="AH135" s="50"/>
    </row>
    <row r="136" spans="2:35" x14ac:dyDescent="0.3">
      <c r="B136" s="80" t="s">
        <v>29</v>
      </c>
      <c r="C136" s="69">
        <f>SUM(C106:C135)</f>
        <v>243</v>
      </c>
      <c r="D136" s="69">
        <f t="shared" ref="D136:AE136" si="73">SUM(D106:D135)</f>
        <v>133.5</v>
      </c>
      <c r="E136" s="69">
        <f t="shared" si="73"/>
        <v>0</v>
      </c>
      <c r="F136" s="69">
        <f t="shared" si="73"/>
        <v>409.09999999999997</v>
      </c>
      <c r="G136" s="69">
        <f t="shared" si="73"/>
        <v>48.100000000000009</v>
      </c>
      <c r="H136" s="69">
        <f t="shared" si="73"/>
        <v>64.3</v>
      </c>
      <c r="I136" s="69">
        <f t="shared" si="73"/>
        <v>32.1</v>
      </c>
      <c r="J136" s="69">
        <f t="shared" si="73"/>
        <v>222</v>
      </c>
      <c r="K136" s="69">
        <f t="shared" si="73"/>
        <v>36</v>
      </c>
      <c r="L136" s="69">
        <f t="shared" si="73"/>
        <v>0</v>
      </c>
      <c r="M136" s="69">
        <f t="shared" si="73"/>
        <v>199</v>
      </c>
      <c r="N136" s="69">
        <f t="shared" si="73"/>
        <v>55.5</v>
      </c>
      <c r="O136" s="69">
        <f t="shared" si="73"/>
        <v>0</v>
      </c>
      <c r="P136" s="69">
        <f t="shared" si="73"/>
        <v>254.29999999999998</v>
      </c>
      <c r="Q136" s="69">
        <f t="shared" si="73"/>
        <v>30.4</v>
      </c>
      <c r="R136" s="69">
        <f t="shared" si="73"/>
        <v>123.4</v>
      </c>
      <c r="S136" s="145">
        <f t="shared" si="73"/>
        <v>30</v>
      </c>
      <c r="T136" s="145">
        <f t="shared" si="73"/>
        <v>233</v>
      </c>
      <c r="U136" s="145">
        <f t="shared" si="73"/>
        <v>45.3</v>
      </c>
      <c r="V136" s="145">
        <f t="shared" si="73"/>
        <v>0</v>
      </c>
      <c r="W136" s="145">
        <f t="shared" si="73"/>
        <v>1188.1000000000001</v>
      </c>
      <c r="X136" s="145">
        <f t="shared" si="73"/>
        <v>970.9</v>
      </c>
      <c r="Y136" s="145">
        <f t="shared" si="73"/>
        <v>0</v>
      </c>
      <c r="Z136" s="145">
        <f t="shared" si="73"/>
        <v>2159</v>
      </c>
      <c r="AA136" s="145">
        <f t="shared" si="73"/>
        <v>0</v>
      </c>
      <c r="AB136" s="145">
        <f t="shared" si="73"/>
        <v>0</v>
      </c>
      <c r="AC136" s="145">
        <f t="shared" si="73"/>
        <v>1294.4000000000001</v>
      </c>
      <c r="AD136" s="145">
        <f t="shared" si="73"/>
        <v>328.30000000000007</v>
      </c>
      <c r="AE136" s="145">
        <f t="shared" si="73"/>
        <v>536.29999999999995</v>
      </c>
      <c r="AF136" s="145">
        <f t="shared" ref="AF136" si="74">SUM(AF106:AF135)</f>
        <v>2159</v>
      </c>
      <c r="AG136" s="145">
        <f t="shared" ref="AG136" si="75">SUM(AG106:AG135)</f>
        <v>0</v>
      </c>
      <c r="AH136" s="145">
        <f t="shared" ref="AH136" si="76">SUM(AH106:AH135)</f>
        <v>0</v>
      </c>
    </row>
    <row r="137" spans="2:35" s="32" customFormat="1" x14ac:dyDescent="0.3">
      <c r="B137" s="71"/>
      <c r="C137" s="33"/>
      <c r="D137" s="33"/>
      <c r="E137" s="33"/>
      <c r="F137" s="33"/>
      <c r="G137" s="33"/>
      <c r="H137" s="33"/>
      <c r="I137" s="33"/>
      <c r="J137" s="33"/>
      <c r="K137" s="33"/>
      <c r="M137" s="33"/>
      <c r="N137" s="33"/>
      <c r="O137" s="33"/>
      <c r="P137" s="33"/>
      <c r="Q137" s="33"/>
      <c r="R137" s="33"/>
      <c r="S137" s="33"/>
      <c r="T137" s="33"/>
      <c r="U137" s="33"/>
      <c r="W137" s="33"/>
      <c r="X137" s="33"/>
      <c r="Z137" s="151"/>
      <c r="AB137" s="33"/>
      <c r="AD137" s="33"/>
      <c r="AF137" s="153"/>
    </row>
    <row r="138" spans="2:35" s="32" customFormat="1" x14ac:dyDescent="0.3">
      <c r="B138" s="71"/>
      <c r="C138" s="33"/>
      <c r="D138" s="33"/>
      <c r="E138" s="33"/>
      <c r="F138" s="33"/>
      <c r="G138" s="33"/>
      <c r="H138" s="33"/>
      <c r="I138" s="33"/>
      <c r="J138" s="33"/>
      <c r="K138" s="33"/>
      <c r="M138" s="33"/>
      <c r="N138" s="33"/>
      <c r="O138" s="33"/>
      <c r="P138" s="33"/>
      <c r="Q138" s="33"/>
      <c r="R138" s="33"/>
      <c r="S138" s="33"/>
      <c r="T138" s="33"/>
      <c r="U138" s="33"/>
      <c r="W138" s="33"/>
      <c r="X138" s="33"/>
      <c r="Z138" s="151"/>
      <c r="AB138" s="33"/>
      <c r="AD138" s="33"/>
      <c r="AF138" s="153"/>
    </row>
    <row r="139" spans="2:35" s="32" customFormat="1" x14ac:dyDescent="0.3">
      <c r="B139" s="71"/>
      <c r="C139" s="33"/>
      <c r="D139" s="33"/>
      <c r="E139" s="33"/>
      <c r="F139" s="33"/>
      <c r="G139" s="33"/>
      <c r="H139" s="33"/>
      <c r="I139" s="33"/>
      <c r="J139" s="33"/>
      <c r="K139" s="33"/>
      <c r="M139" s="33"/>
      <c r="N139" s="33"/>
      <c r="O139" s="33"/>
      <c r="P139" s="33"/>
      <c r="Q139" s="33"/>
      <c r="R139" s="33"/>
      <c r="S139" s="33"/>
      <c r="T139" s="33"/>
      <c r="U139" s="33"/>
      <c r="W139" s="33"/>
      <c r="X139" s="33"/>
      <c r="Z139" s="151"/>
      <c r="AB139" s="33"/>
      <c r="AD139" s="33"/>
      <c r="AF139" s="153"/>
    </row>
    <row r="140" spans="2:35" x14ac:dyDescent="0.3">
      <c r="B140" s="45">
        <v>42856</v>
      </c>
      <c r="C140" s="57"/>
      <c r="D140" s="57"/>
      <c r="E140" s="57"/>
      <c r="F140" s="57"/>
      <c r="G140" s="57"/>
      <c r="H140" s="57"/>
      <c r="I140" s="47"/>
      <c r="J140" s="47"/>
      <c r="K140" s="47"/>
      <c r="L140" s="40"/>
      <c r="M140" s="47"/>
      <c r="N140" s="48"/>
      <c r="O140" s="48"/>
      <c r="P140" s="48"/>
      <c r="Q140" s="48"/>
      <c r="R140" s="48"/>
      <c r="S140" s="48"/>
      <c r="T140" s="48"/>
      <c r="U140" s="48"/>
      <c r="V140" s="50"/>
      <c r="W140" s="48">
        <f t="shared" ref="W140:W150" si="77">C140+D140+E140+F140+G140+H140+I140+J140+K140</f>
        <v>0</v>
      </c>
      <c r="X140" s="48">
        <f t="shared" ref="X140:X150" si="78">M140+N140+O140+P140+Q140+R140+S140+T140+U140</f>
        <v>0</v>
      </c>
      <c r="Y140" s="50"/>
      <c r="Z140" s="41">
        <f t="shared" si="64"/>
        <v>0</v>
      </c>
      <c r="AA140" s="50"/>
      <c r="AB140" s="48"/>
      <c r="AC140" s="48">
        <f t="shared" ref="AC140:AC170" si="79">+C140+D140+E140+F140+M140+N140+O140+P140</f>
        <v>0</v>
      </c>
      <c r="AD140" s="48">
        <f>+G140+H140+I140+Q140+R140+S140</f>
        <v>0</v>
      </c>
      <c r="AE140" s="48">
        <f t="shared" ref="AE140:AE170" si="80">+J140+K140+T140+U140</f>
        <v>0</v>
      </c>
      <c r="AF140" s="63">
        <f t="shared" ref="AF140:AF170" si="81">+AC140+AD140+AE140</f>
        <v>0</v>
      </c>
      <c r="AG140" s="48">
        <f t="shared" ref="AG140:AG170" si="82">+Z140-AF140</f>
        <v>0</v>
      </c>
      <c r="AH140" s="40"/>
    </row>
    <row r="141" spans="2:35" x14ac:dyDescent="0.3">
      <c r="B141" s="45">
        <v>42857</v>
      </c>
      <c r="C141" s="57">
        <v>21</v>
      </c>
      <c r="D141" s="57">
        <v>9</v>
      </c>
      <c r="E141" s="57">
        <v>0</v>
      </c>
      <c r="F141" s="57">
        <v>41.5</v>
      </c>
      <c r="G141" s="57">
        <v>1.5</v>
      </c>
      <c r="H141" s="57">
        <v>2.6</v>
      </c>
      <c r="I141" s="47">
        <v>2.7</v>
      </c>
      <c r="J141" s="47">
        <v>12</v>
      </c>
      <c r="K141" s="47">
        <v>5</v>
      </c>
      <c r="L141" s="40"/>
      <c r="M141" s="47">
        <v>20</v>
      </c>
      <c r="N141" s="48">
        <v>5.5</v>
      </c>
      <c r="O141" s="48">
        <v>0</v>
      </c>
      <c r="P141" s="48">
        <v>30.5</v>
      </c>
      <c r="Q141" s="48">
        <v>3</v>
      </c>
      <c r="R141" s="48">
        <v>8</v>
      </c>
      <c r="S141" s="48">
        <v>2</v>
      </c>
      <c r="T141" s="48">
        <v>19</v>
      </c>
      <c r="U141" s="48"/>
      <c r="V141" s="50"/>
      <c r="W141" s="48">
        <f t="shared" si="77"/>
        <v>95.3</v>
      </c>
      <c r="X141" s="48">
        <f t="shared" si="78"/>
        <v>88</v>
      </c>
      <c r="Y141" s="50"/>
      <c r="Z141" s="41">
        <f t="shared" si="64"/>
        <v>183.3</v>
      </c>
      <c r="AA141" s="50"/>
      <c r="AB141" s="48"/>
      <c r="AC141" s="48">
        <f t="shared" si="79"/>
        <v>127.5</v>
      </c>
      <c r="AD141" s="48">
        <f t="shared" ref="AD141" si="83">+G141+H141+I141+Q141+R141+S141</f>
        <v>19.8</v>
      </c>
      <c r="AE141" s="48">
        <f t="shared" si="80"/>
        <v>36</v>
      </c>
      <c r="AF141" s="63">
        <f t="shared" si="81"/>
        <v>183.3</v>
      </c>
      <c r="AG141" s="48">
        <f t="shared" si="82"/>
        <v>0</v>
      </c>
      <c r="AH141" s="40"/>
    </row>
    <row r="142" spans="2:35" x14ac:dyDescent="0.3">
      <c r="B142" s="45">
        <v>42858</v>
      </c>
      <c r="C142" s="57"/>
      <c r="D142" s="57"/>
      <c r="E142" s="57"/>
      <c r="F142" s="57"/>
      <c r="G142" s="57"/>
      <c r="H142" s="57"/>
      <c r="I142" s="47"/>
      <c r="J142" s="47"/>
      <c r="K142" s="47"/>
      <c r="L142" s="40"/>
      <c r="M142" s="47"/>
      <c r="N142" s="48"/>
      <c r="O142" s="48"/>
      <c r="P142" s="48"/>
      <c r="Q142" s="48"/>
      <c r="R142" s="48"/>
      <c r="S142" s="48"/>
      <c r="T142" s="48"/>
      <c r="U142" s="48"/>
      <c r="V142" s="50"/>
      <c r="W142" s="48">
        <f t="shared" si="77"/>
        <v>0</v>
      </c>
      <c r="X142" s="48">
        <f t="shared" si="78"/>
        <v>0</v>
      </c>
      <c r="Y142" s="50"/>
      <c r="Z142" s="41">
        <f t="shared" si="64"/>
        <v>0</v>
      </c>
      <c r="AA142" s="50"/>
      <c r="AB142" s="48"/>
      <c r="AC142" s="48">
        <f t="shared" si="79"/>
        <v>0</v>
      </c>
      <c r="AD142" s="48">
        <f>+G142+H142+I142+Q142+R142+S142</f>
        <v>0</v>
      </c>
      <c r="AE142" s="48">
        <f t="shared" si="80"/>
        <v>0</v>
      </c>
      <c r="AF142" s="63">
        <f t="shared" si="81"/>
        <v>0</v>
      </c>
      <c r="AG142" s="48">
        <f t="shared" si="82"/>
        <v>0</v>
      </c>
      <c r="AH142" s="40"/>
    </row>
    <row r="143" spans="2:35" x14ac:dyDescent="0.3">
      <c r="B143" s="45">
        <v>42859</v>
      </c>
      <c r="C143" s="57">
        <v>21</v>
      </c>
      <c r="D143" s="57">
        <v>6.5</v>
      </c>
      <c r="E143" s="57">
        <v>0</v>
      </c>
      <c r="F143" s="57">
        <v>36.299999999999997</v>
      </c>
      <c r="G143" s="57">
        <v>3.5</v>
      </c>
      <c r="H143" s="57">
        <v>3.6</v>
      </c>
      <c r="I143" s="47">
        <v>2</v>
      </c>
      <c r="J143" s="47">
        <v>7</v>
      </c>
      <c r="K143" s="47">
        <v>2</v>
      </c>
      <c r="L143" s="40"/>
      <c r="M143" s="47">
        <v>14</v>
      </c>
      <c r="N143" s="48">
        <v>1.5</v>
      </c>
      <c r="O143" s="48">
        <v>0</v>
      </c>
      <c r="P143" s="48">
        <v>24.5</v>
      </c>
      <c r="Q143" s="48">
        <v>4.2</v>
      </c>
      <c r="R143" s="48">
        <v>4.4000000000000004</v>
      </c>
      <c r="S143" s="48">
        <v>1.2</v>
      </c>
      <c r="T143" s="48">
        <v>18</v>
      </c>
      <c r="U143" s="48">
        <v>6</v>
      </c>
      <c r="V143" s="50"/>
      <c r="W143" s="48">
        <f t="shared" si="77"/>
        <v>81.899999999999991</v>
      </c>
      <c r="X143" s="48">
        <f t="shared" si="78"/>
        <v>73.800000000000011</v>
      </c>
      <c r="Y143" s="50"/>
      <c r="Z143" s="41">
        <f t="shared" si="64"/>
        <v>155.69999999999999</v>
      </c>
      <c r="AA143" s="50"/>
      <c r="AB143" s="48"/>
      <c r="AC143" s="48">
        <f t="shared" si="79"/>
        <v>103.8</v>
      </c>
      <c r="AD143" s="48">
        <f>+G143+H143+I143+Q143+R143+S143</f>
        <v>18.900000000000002</v>
      </c>
      <c r="AE143" s="48">
        <f t="shared" si="80"/>
        <v>33</v>
      </c>
      <c r="AF143" s="63">
        <f t="shared" si="81"/>
        <v>155.69999999999999</v>
      </c>
      <c r="AG143" s="48">
        <f t="shared" si="82"/>
        <v>0</v>
      </c>
      <c r="AH143" s="40"/>
    </row>
    <row r="144" spans="2:35" x14ac:dyDescent="0.3">
      <c r="B144" s="45">
        <v>42860</v>
      </c>
      <c r="C144" s="57">
        <v>19.5</v>
      </c>
      <c r="D144" s="57">
        <v>10</v>
      </c>
      <c r="E144" s="57">
        <v>0</v>
      </c>
      <c r="F144" s="57">
        <v>24.1</v>
      </c>
      <c r="G144" s="57">
        <v>2.7</v>
      </c>
      <c r="H144" s="57">
        <v>2</v>
      </c>
      <c r="I144" s="47">
        <v>2</v>
      </c>
      <c r="J144" s="47">
        <v>5</v>
      </c>
      <c r="K144" s="47">
        <v>6</v>
      </c>
      <c r="L144" s="40"/>
      <c r="M144" s="47">
        <v>12.5</v>
      </c>
      <c r="N144" s="48">
        <v>7.5</v>
      </c>
      <c r="O144" s="48">
        <v>0</v>
      </c>
      <c r="P144" s="48">
        <v>25.3</v>
      </c>
      <c r="Q144" s="48">
        <v>6</v>
      </c>
      <c r="R144" s="48">
        <v>2.2000000000000002</v>
      </c>
      <c r="S144" s="48">
        <v>10</v>
      </c>
      <c r="T144" s="48">
        <v>20</v>
      </c>
      <c r="U144" s="48">
        <v>6</v>
      </c>
      <c r="V144" s="50"/>
      <c r="W144" s="48">
        <f>C144+D144+E144+F144+G144+H144+I144+J144+K144</f>
        <v>71.300000000000011</v>
      </c>
      <c r="X144" s="48">
        <f>M144+N144+O144+P144+Q144+R144+S144+T144+U144</f>
        <v>89.5</v>
      </c>
      <c r="Y144" s="50"/>
      <c r="Z144" s="41">
        <f t="shared" si="64"/>
        <v>160.80000000000001</v>
      </c>
      <c r="AA144" s="50"/>
      <c r="AB144" s="48"/>
      <c r="AC144" s="48">
        <f>+C144+D144+E144+F144+M144+N144+O144+P144</f>
        <v>98.899999999999991</v>
      </c>
      <c r="AD144" s="48"/>
      <c r="AE144" s="48">
        <f>+J144+K144+T144+U144</f>
        <v>37</v>
      </c>
      <c r="AF144" s="63">
        <f t="shared" si="81"/>
        <v>135.89999999999998</v>
      </c>
      <c r="AG144" s="48">
        <f t="shared" si="82"/>
        <v>24.900000000000034</v>
      </c>
      <c r="AH144" s="40" t="s">
        <v>70</v>
      </c>
      <c r="AI144" s="32">
        <f>270+20+10+5+2.5+14+19+50+4.5+3.3+1.1</f>
        <v>399.40000000000003</v>
      </c>
    </row>
    <row r="145" spans="2:35" x14ac:dyDescent="0.3">
      <c r="B145" s="56">
        <v>42861</v>
      </c>
      <c r="C145" s="57">
        <v>3</v>
      </c>
      <c r="D145" s="57">
        <v>6.5</v>
      </c>
      <c r="E145" s="57">
        <v>0</v>
      </c>
      <c r="F145" s="57">
        <v>8.1</v>
      </c>
      <c r="G145" s="57">
        <v>0.5</v>
      </c>
      <c r="H145" s="57">
        <v>12.1</v>
      </c>
      <c r="I145" s="47">
        <v>10</v>
      </c>
      <c r="J145" s="47">
        <v>17</v>
      </c>
      <c r="K145" s="47">
        <v>0</v>
      </c>
      <c r="L145" s="40"/>
      <c r="M145" s="47">
        <v>14.1</v>
      </c>
      <c r="N145" s="48">
        <v>5.5</v>
      </c>
      <c r="O145" s="48">
        <v>0</v>
      </c>
      <c r="P145" s="48">
        <v>21.6</v>
      </c>
      <c r="Q145" s="48">
        <v>0</v>
      </c>
      <c r="R145" s="48">
        <v>11.6</v>
      </c>
      <c r="S145" s="48">
        <v>11.2</v>
      </c>
      <c r="T145" s="48">
        <v>19</v>
      </c>
      <c r="U145" s="48">
        <v>0</v>
      </c>
      <c r="V145" s="50"/>
      <c r="W145" s="48">
        <f>C145+D145+E145+F145+G145+H145+I145+J145+K145</f>
        <v>57.2</v>
      </c>
      <c r="X145" s="48">
        <f>M145+N145+O145+P145+Q145+R145+S145+T145+U145</f>
        <v>83</v>
      </c>
      <c r="Y145" s="50"/>
      <c r="Z145" s="41">
        <f t="shared" si="64"/>
        <v>140.19999999999999</v>
      </c>
      <c r="AA145" s="50"/>
      <c r="AB145" s="48"/>
      <c r="AC145" s="48">
        <f>+C145+D145+E145+F145+M145+N145+O145+P145</f>
        <v>58.800000000000004</v>
      </c>
      <c r="AD145" s="48">
        <f>+G145+H145+I145+Q145+R145+S145</f>
        <v>45.400000000000006</v>
      </c>
      <c r="AE145" s="48">
        <f>+J145+K145+T145+U145</f>
        <v>36</v>
      </c>
      <c r="AF145" s="63">
        <f t="shared" si="81"/>
        <v>140.20000000000002</v>
      </c>
      <c r="AG145" s="48">
        <f t="shared" si="82"/>
        <v>0</v>
      </c>
      <c r="AH145" s="40"/>
      <c r="AI145" s="32">
        <f>96.5+81.9+73.7+82.1+65.2</f>
        <v>399.40000000000003</v>
      </c>
    </row>
    <row r="146" spans="2:35" x14ac:dyDescent="0.3">
      <c r="B146" s="3">
        <v>42862</v>
      </c>
      <c r="C146" s="4"/>
      <c r="D146" s="4"/>
      <c r="E146" s="4"/>
      <c r="F146" s="4"/>
      <c r="G146" s="4"/>
      <c r="H146" s="4"/>
      <c r="I146" s="4"/>
      <c r="J146" s="4"/>
      <c r="K146" s="4"/>
      <c r="M146" s="4"/>
      <c r="N146" s="133"/>
      <c r="O146" s="133"/>
      <c r="P146" s="133"/>
      <c r="Q146" s="49"/>
      <c r="R146" s="49"/>
      <c r="S146" s="49"/>
      <c r="T146" s="49"/>
      <c r="U146" s="49"/>
      <c r="V146" s="50"/>
      <c r="W146" s="49">
        <f t="shared" si="77"/>
        <v>0</v>
      </c>
      <c r="X146" s="49">
        <f t="shared" si="78"/>
        <v>0</v>
      </c>
      <c r="Y146" s="50"/>
      <c r="Z146" s="145">
        <f t="shared" si="64"/>
        <v>0</v>
      </c>
      <c r="AA146" s="50"/>
      <c r="AB146" s="49"/>
      <c r="AC146" s="48">
        <f t="shared" si="79"/>
        <v>0</v>
      </c>
      <c r="AD146" s="48">
        <v>0</v>
      </c>
      <c r="AE146" s="48">
        <f t="shared" si="80"/>
        <v>0</v>
      </c>
      <c r="AF146" s="63">
        <f t="shared" si="81"/>
        <v>0</v>
      </c>
      <c r="AG146" s="48">
        <f t="shared" si="82"/>
        <v>0</v>
      </c>
      <c r="AH146" s="40"/>
    </row>
    <row r="147" spans="2:35" x14ac:dyDescent="0.3">
      <c r="B147" s="6">
        <v>42863</v>
      </c>
      <c r="C147" s="26"/>
      <c r="D147" s="27"/>
      <c r="E147" s="25"/>
      <c r="F147" s="27"/>
      <c r="G147" s="28"/>
      <c r="H147" s="27"/>
      <c r="I147" s="7"/>
      <c r="J147" s="7"/>
      <c r="K147" s="7"/>
      <c r="M147" s="7"/>
      <c r="N147" s="143"/>
      <c r="O147" s="143"/>
      <c r="P147" s="143"/>
      <c r="Q147" s="48"/>
      <c r="R147" s="48"/>
      <c r="S147" s="48"/>
      <c r="T147" s="48"/>
      <c r="U147" s="48"/>
      <c r="V147" s="50"/>
      <c r="W147" s="48">
        <f t="shared" si="77"/>
        <v>0</v>
      </c>
      <c r="X147" s="48">
        <f t="shared" si="78"/>
        <v>0</v>
      </c>
      <c r="Y147" s="50"/>
      <c r="Z147" s="41">
        <f t="shared" si="64"/>
        <v>0</v>
      </c>
      <c r="AA147" s="50"/>
      <c r="AB147" s="48"/>
      <c r="AC147" s="48">
        <f t="shared" si="79"/>
        <v>0</v>
      </c>
      <c r="AD147" s="48">
        <f t="shared" ref="AD147:AD170" si="84">+G147+H147+I147+Q147+R147+S147</f>
        <v>0</v>
      </c>
      <c r="AE147" s="48">
        <f t="shared" si="80"/>
        <v>0</v>
      </c>
      <c r="AF147" s="63">
        <f t="shared" si="81"/>
        <v>0</v>
      </c>
      <c r="AG147" s="48">
        <f t="shared" si="82"/>
        <v>0</v>
      </c>
      <c r="AH147" s="40"/>
    </row>
    <row r="148" spans="2:35" x14ac:dyDescent="0.3">
      <c r="B148" s="6">
        <v>42864</v>
      </c>
      <c r="C148" s="26"/>
      <c r="D148" s="27"/>
      <c r="E148" s="25"/>
      <c r="F148" s="27"/>
      <c r="G148" s="28"/>
      <c r="H148" s="27"/>
      <c r="I148" s="7"/>
      <c r="J148" s="7"/>
      <c r="K148" s="7"/>
      <c r="M148" s="7"/>
      <c r="N148" s="143"/>
      <c r="O148" s="143"/>
      <c r="P148" s="143"/>
      <c r="Q148" s="48"/>
      <c r="R148" s="48"/>
      <c r="S148" s="48"/>
      <c r="T148" s="48"/>
      <c r="U148" s="48"/>
      <c r="V148" s="50"/>
      <c r="W148" s="48">
        <f t="shared" si="77"/>
        <v>0</v>
      </c>
      <c r="X148" s="48">
        <f t="shared" si="78"/>
        <v>0</v>
      </c>
      <c r="Y148" s="50"/>
      <c r="Z148" s="41">
        <f t="shared" si="64"/>
        <v>0</v>
      </c>
      <c r="AA148" s="50"/>
      <c r="AB148" s="48"/>
      <c r="AC148" s="48">
        <f t="shared" si="79"/>
        <v>0</v>
      </c>
      <c r="AD148" s="48">
        <f t="shared" si="84"/>
        <v>0</v>
      </c>
      <c r="AE148" s="48">
        <f t="shared" si="80"/>
        <v>0</v>
      </c>
      <c r="AF148" s="63">
        <f t="shared" si="81"/>
        <v>0</v>
      </c>
      <c r="AG148" s="48">
        <f t="shared" si="82"/>
        <v>0</v>
      </c>
      <c r="AH148" s="40"/>
    </row>
    <row r="149" spans="2:35" x14ac:dyDescent="0.3">
      <c r="B149" s="6">
        <v>42865</v>
      </c>
      <c r="C149" s="26"/>
      <c r="D149" s="27"/>
      <c r="E149" s="25"/>
      <c r="F149" s="27"/>
      <c r="G149" s="28"/>
      <c r="H149" s="27"/>
      <c r="I149" s="7"/>
      <c r="J149" s="7"/>
      <c r="K149" s="7"/>
      <c r="M149" s="7"/>
      <c r="N149" s="143"/>
      <c r="O149" s="143"/>
      <c r="P149" s="143"/>
      <c r="Q149" s="48"/>
      <c r="R149" s="48"/>
      <c r="S149" s="48"/>
      <c r="T149" s="48"/>
      <c r="U149" s="48"/>
      <c r="V149" s="50"/>
      <c r="W149" s="48">
        <f t="shared" si="77"/>
        <v>0</v>
      </c>
      <c r="X149" s="48">
        <f t="shared" si="78"/>
        <v>0</v>
      </c>
      <c r="Y149" s="50"/>
      <c r="Z149" s="41">
        <f t="shared" si="64"/>
        <v>0</v>
      </c>
      <c r="AA149" s="50"/>
      <c r="AB149" s="48"/>
      <c r="AC149" s="48">
        <f t="shared" si="79"/>
        <v>0</v>
      </c>
      <c r="AD149" s="48">
        <f t="shared" si="84"/>
        <v>0</v>
      </c>
      <c r="AE149" s="48">
        <f t="shared" si="80"/>
        <v>0</v>
      </c>
      <c r="AF149" s="63">
        <f t="shared" si="81"/>
        <v>0</v>
      </c>
      <c r="AG149" s="48">
        <f t="shared" si="82"/>
        <v>0</v>
      </c>
      <c r="AH149" s="40"/>
    </row>
    <row r="150" spans="2:35" x14ac:dyDescent="0.3">
      <c r="B150" s="6">
        <v>42866</v>
      </c>
      <c r="C150" s="26"/>
      <c r="D150" s="27"/>
      <c r="E150" s="25"/>
      <c r="F150" s="27"/>
      <c r="G150" s="28"/>
      <c r="H150" s="27"/>
      <c r="I150" s="7"/>
      <c r="J150" s="7"/>
      <c r="K150" s="7"/>
      <c r="M150" s="7"/>
      <c r="N150" s="143"/>
      <c r="O150" s="143"/>
      <c r="P150" s="143"/>
      <c r="Q150" s="48"/>
      <c r="R150" s="48"/>
      <c r="S150" s="48"/>
      <c r="T150" s="48"/>
      <c r="U150" s="48"/>
      <c r="V150" s="50"/>
      <c r="W150" s="48">
        <f t="shared" si="77"/>
        <v>0</v>
      </c>
      <c r="X150" s="48">
        <f t="shared" si="78"/>
        <v>0</v>
      </c>
      <c r="Y150" s="50"/>
      <c r="Z150" s="41">
        <f t="shared" si="64"/>
        <v>0</v>
      </c>
      <c r="AA150" s="50"/>
      <c r="AB150" s="48"/>
      <c r="AC150" s="48">
        <f t="shared" si="79"/>
        <v>0</v>
      </c>
      <c r="AD150" s="48">
        <f t="shared" si="84"/>
        <v>0</v>
      </c>
      <c r="AE150" s="48">
        <f t="shared" si="80"/>
        <v>0</v>
      </c>
      <c r="AF150" s="63">
        <f t="shared" si="81"/>
        <v>0</v>
      </c>
      <c r="AG150" s="48">
        <f t="shared" si="82"/>
        <v>0</v>
      </c>
      <c r="AH150" s="40"/>
    </row>
    <row r="151" spans="2:35" x14ac:dyDescent="0.3">
      <c r="B151" s="6">
        <v>42867</v>
      </c>
      <c r="C151" s="26"/>
      <c r="D151" s="27"/>
      <c r="E151" s="25"/>
      <c r="F151" s="27"/>
      <c r="G151" s="28"/>
      <c r="H151" s="27"/>
      <c r="I151" s="7"/>
      <c r="J151" s="7"/>
      <c r="K151" s="7"/>
      <c r="M151" s="7"/>
      <c r="N151" s="143"/>
      <c r="O151" s="143"/>
      <c r="P151" s="143"/>
      <c r="Q151" s="48"/>
      <c r="R151" s="48"/>
      <c r="S151" s="48"/>
      <c r="T151" s="48"/>
      <c r="U151" s="48"/>
      <c r="V151" s="50"/>
      <c r="W151" s="48">
        <f t="shared" ref="W151:W168" si="85">C151+D151+E151+F151+G151+H151+I151+J151+K151</f>
        <v>0</v>
      </c>
      <c r="X151" s="48">
        <f t="shared" ref="X151:X168" si="86">M151+N151+O151+P151+Q151+R151+S151+T151+U151</f>
        <v>0</v>
      </c>
      <c r="Y151" s="50"/>
      <c r="Z151" s="41">
        <f t="shared" ref="Z151:Z168" si="87">W151+X151</f>
        <v>0</v>
      </c>
      <c r="AA151" s="50"/>
      <c r="AB151" s="48"/>
      <c r="AC151" s="48">
        <f t="shared" si="79"/>
        <v>0</v>
      </c>
      <c r="AD151" s="48">
        <f t="shared" si="84"/>
        <v>0</v>
      </c>
      <c r="AE151" s="48">
        <f t="shared" si="80"/>
        <v>0</v>
      </c>
      <c r="AF151" s="63">
        <f t="shared" si="81"/>
        <v>0</v>
      </c>
      <c r="AG151" s="48">
        <f t="shared" si="82"/>
        <v>0</v>
      </c>
      <c r="AH151" s="40"/>
    </row>
    <row r="152" spans="2:35" x14ac:dyDescent="0.3">
      <c r="B152" s="6">
        <v>42868</v>
      </c>
      <c r="C152" s="26"/>
      <c r="D152" s="27"/>
      <c r="E152" s="25"/>
      <c r="F152" s="27"/>
      <c r="G152" s="28"/>
      <c r="H152" s="27"/>
      <c r="I152" s="7"/>
      <c r="J152" s="7"/>
      <c r="K152" s="7"/>
      <c r="M152" s="7"/>
      <c r="N152" s="143"/>
      <c r="O152" s="143"/>
      <c r="P152" s="143"/>
      <c r="Q152" s="48"/>
      <c r="R152" s="48"/>
      <c r="S152" s="48"/>
      <c r="T152" s="48"/>
      <c r="U152" s="48"/>
      <c r="V152" s="50"/>
      <c r="W152" s="48">
        <f t="shared" si="85"/>
        <v>0</v>
      </c>
      <c r="X152" s="48">
        <f t="shared" si="86"/>
        <v>0</v>
      </c>
      <c r="Y152" s="50"/>
      <c r="Z152" s="41">
        <f t="shared" si="87"/>
        <v>0</v>
      </c>
      <c r="AA152" s="50"/>
      <c r="AB152" s="48"/>
      <c r="AC152" s="48">
        <f t="shared" si="79"/>
        <v>0</v>
      </c>
      <c r="AD152" s="48">
        <f t="shared" si="84"/>
        <v>0</v>
      </c>
      <c r="AE152" s="48">
        <f t="shared" si="80"/>
        <v>0</v>
      </c>
      <c r="AF152" s="63">
        <f t="shared" si="81"/>
        <v>0</v>
      </c>
      <c r="AG152" s="48">
        <f t="shared" si="82"/>
        <v>0</v>
      </c>
      <c r="AH152" s="40"/>
    </row>
    <row r="153" spans="2:35" x14ac:dyDescent="0.3">
      <c r="B153" s="6">
        <v>42869</v>
      </c>
      <c r="C153" s="26"/>
      <c r="D153" s="27"/>
      <c r="E153" s="25"/>
      <c r="F153" s="27"/>
      <c r="G153" s="28"/>
      <c r="H153" s="27"/>
      <c r="I153" s="7"/>
      <c r="J153" s="7"/>
      <c r="K153" s="7"/>
      <c r="M153" s="7"/>
      <c r="N153" s="143"/>
      <c r="O153" s="143"/>
      <c r="P153" s="143"/>
      <c r="Q153" s="48"/>
      <c r="R153" s="48"/>
      <c r="S153" s="48"/>
      <c r="T153" s="48"/>
      <c r="U153" s="48"/>
      <c r="V153" s="50"/>
      <c r="W153" s="48">
        <f t="shared" si="85"/>
        <v>0</v>
      </c>
      <c r="X153" s="48">
        <f t="shared" si="86"/>
        <v>0</v>
      </c>
      <c r="Y153" s="50"/>
      <c r="Z153" s="41">
        <f t="shared" si="87"/>
        <v>0</v>
      </c>
      <c r="AA153" s="50"/>
      <c r="AB153" s="48"/>
      <c r="AC153" s="48">
        <f t="shared" si="79"/>
        <v>0</v>
      </c>
      <c r="AD153" s="48">
        <f t="shared" si="84"/>
        <v>0</v>
      </c>
      <c r="AE153" s="48">
        <f t="shared" si="80"/>
        <v>0</v>
      </c>
      <c r="AF153" s="63">
        <f t="shared" si="81"/>
        <v>0</v>
      </c>
      <c r="AG153" s="48">
        <f t="shared" si="82"/>
        <v>0</v>
      </c>
      <c r="AH153" s="40"/>
    </row>
    <row r="154" spans="2:35" x14ac:dyDescent="0.3">
      <c r="B154" s="6">
        <v>42870</v>
      </c>
      <c r="C154" s="26"/>
      <c r="D154" s="27"/>
      <c r="E154" s="25"/>
      <c r="F154" s="27"/>
      <c r="G154" s="28"/>
      <c r="H154" s="27"/>
      <c r="I154" s="7"/>
      <c r="J154" s="7"/>
      <c r="K154" s="7"/>
      <c r="M154" s="7"/>
      <c r="N154" s="143"/>
      <c r="O154" s="143"/>
      <c r="P154" s="143"/>
      <c r="Q154" s="48"/>
      <c r="R154" s="48"/>
      <c r="S154" s="48"/>
      <c r="T154" s="48"/>
      <c r="U154" s="48"/>
      <c r="V154" s="50"/>
      <c r="W154" s="48">
        <f t="shared" si="85"/>
        <v>0</v>
      </c>
      <c r="X154" s="48">
        <f t="shared" si="86"/>
        <v>0</v>
      </c>
      <c r="Y154" s="50"/>
      <c r="Z154" s="41">
        <f t="shared" si="87"/>
        <v>0</v>
      </c>
      <c r="AA154" s="50"/>
      <c r="AB154" s="48"/>
      <c r="AC154" s="48">
        <f t="shared" si="79"/>
        <v>0</v>
      </c>
      <c r="AD154" s="48">
        <f t="shared" si="84"/>
        <v>0</v>
      </c>
      <c r="AE154" s="48">
        <f t="shared" si="80"/>
        <v>0</v>
      </c>
      <c r="AF154" s="63">
        <f t="shared" si="81"/>
        <v>0</v>
      </c>
      <c r="AG154" s="48">
        <f t="shared" si="82"/>
        <v>0</v>
      </c>
      <c r="AH154" s="40"/>
    </row>
    <row r="155" spans="2:35" x14ac:dyDescent="0.3">
      <c r="B155" s="6">
        <v>42871</v>
      </c>
      <c r="C155" s="26"/>
      <c r="D155" s="27"/>
      <c r="E155" s="25"/>
      <c r="F155" s="27"/>
      <c r="G155" s="28"/>
      <c r="H155" s="27"/>
      <c r="I155" s="7"/>
      <c r="J155" s="7"/>
      <c r="K155" s="7"/>
      <c r="M155" s="7"/>
      <c r="N155" s="143"/>
      <c r="O155" s="143"/>
      <c r="P155" s="143"/>
      <c r="Q155" s="48"/>
      <c r="R155" s="48"/>
      <c r="S155" s="48"/>
      <c r="T155" s="48"/>
      <c r="U155" s="48"/>
      <c r="V155" s="50"/>
      <c r="W155" s="48">
        <f t="shared" si="85"/>
        <v>0</v>
      </c>
      <c r="X155" s="48">
        <f t="shared" si="86"/>
        <v>0</v>
      </c>
      <c r="Y155" s="50"/>
      <c r="Z155" s="41">
        <f t="shared" si="87"/>
        <v>0</v>
      </c>
      <c r="AA155" s="50"/>
      <c r="AB155" s="48"/>
      <c r="AC155" s="48">
        <f t="shared" si="79"/>
        <v>0</v>
      </c>
      <c r="AD155" s="48">
        <f t="shared" si="84"/>
        <v>0</v>
      </c>
      <c r="AE155" s="48">
        <f t="shared" si="80"/>
        <v>0</v>
      </c>
      <c r="AF155" s="63">
        <f t="shared" si="81"/>
        <v>0</v>
      </c>
      <c r="AG155" s="48">
        <f t="shared" si="82"/>
        <v>0</v>
      </c>
      <c r="AH155" s="40"/>
    </row>
    <row r="156" spans="2:35" x14ac:dyDescent="0.3">
      <c r="B156" s="6">
        <v>42872</v>
      </c>
      <c r="C156" s="26"/>
      <c r="D156" s="27"/>
      <c r="E156" s="25"/>
      <c r="F156" s="27"/>
      <c r="G156" s="28"/>
      <c r="H156" s="27"/>
      <c r="I156" s="7"/>
      <c r="J156" s="7"/>
      <c r="K156" s="7"/>
      <c r="M156" s="7"/>
      <c r="N156" s="143"/>
      <c r="O156" s="143"/>
      <c r="P156" s="143"/>
      <c r="Q156" s="48"/>
      <c r="R156" s="48"/>
      <c r="S156" s="48"/>
      <c r="T156" s="48"/>
      <c r="U156" s="48"/>
      <c r="V156" s="50"/>
      <c r="W156" s="48">
        <f t="shared" si="85"/>
        <v>0</v>
      </c>
      <c r="X156" s="48">
        <f t="shared" si="86"/>
        <v>0</v>
      </c>
      <c r="Y156" s="50"/>
      <c r="Z156" s="41">
        <f t="shared" si="87"/>
        <v>0</v>
      </c>
      <c r="AA156" s="50"/>
      <c r="AB156" s="48"/>
      <c r="AC156" s="48">
        <f t="shared" si="79"/>
        <v>0</v>
      </c>
      <c r="AD156" s="48">
        <f t="shared" si="84"/>
        <v>0</v>
      </c>
      <c r="AE156" s="48">
        <f t="shared" si="80"/>
        <v>0</v>
      </c>
      <c r="AF156" s="63">
        <f t="shared" si="81"/>
        <v>0</v>
      </c>
      <c r="AG156" s="48">
        <f t="shared" si="82"/>
        <v>0</v>
      </c>
      <c r="AH156" s="40"/>
    </row>
    <row r="157" spans="2:35" x14ac:dyDescent="0.3">
      <c r="B157" s="6">
        <v>42873</v>
      </c>
      <c r="C157" s="26"/>
      <c r="D157" s="27"/>
      <c r="E157" s="25"/>
      <c r="F157" s="27"/>
      <c r="G157" s="28"/>
      <c r="H157" s="27"/>
      <c r="I157" s="7"/>
      <c r="J157" s="7"/>
      <c r="K157" s="7"/>
      <c r="M157" s="7"/>
      <c r="N157" s="143"/>
      <c r="O157" s="143"/>
      <c r="P157" s="143"/>
      <c r="Q157" s="48"/>
      <c r="R157" s="48"/>
      <c r="S157" s="48"/>
      <c r="T157" s="48"/>
      <c r="U157" s="48"/>
      <c r="V157" s="50"/>
      <c r="W157" s="48">
        <f t="shared" si="85"/>
        <v>0</v>
      </c>
      <c r="X157" s="48">
        <f t="shared" si="86"/>
        <v>0</v>
      </c>
      <c r="Y157" s="50"/>
      <c r="Z157" s="41">
        <f t="shared" si="87"/>
        <v>0</v>
      </c>
      <c r="AA157" s="50"/>
      <c r="AB157" s="48"/>
      <c r="AC157" s="48">
        <f t="shared" si="79"/>
        <v>0</v>
      </c>
      <c r="AD157" s="48">
        <f t="shared" si="84"/>
        <v>0</v>
      </c>
      <c r="AE157" s="48">
        <f t="shared" si="80"/>
        <v>0</v>
      </c>
      <c r="AF157" s="63">
        <f t="shared" si="81"/>
        <v>0</v>
      </c>
      <c r="AG157" s="48">
        <f t="shared" si="82"/>
        <v>0</v>
      </c>
      <c r="AH157" s="40"/>
    </row>
    <row r="158" spans="2:35" x14ac:dyDescent="0.3">
      <c r="B158" s="6">
        <v>42874</v>
      </c>
      <c r="C158" s="26"/>
      <c r="D158" s="27"/>
      <c r="E158" s="25"/>
      <c r="F158" s="27"/>
      <c r="G158" s="28"/>
      <c r="H158" s="27"/>
      <c r="I158" s="7"/>
      <c r="J158" s="7"/>
      <c r="K158" s="7"/>
      <c r="M158" s="7"/>
      <c r="N158" s="143"/>
      <c r="O158" s="143"/>
      <c r="P158" s="143"/>
      <c r="Q158" s="48"/>
      <c r="R158" s="48"/>
      <c r="S158" s="48"/>
      <c r="T158" s="48"/>
      <c r="U158" s="48"/>
      <c r="V158" s="50"/>
      <c r="W158" s="48">
        <f t="shared" si="85"/>
        <v>0</v>
      </c>
      <c r="X158" s="48">
        <f t="shared" si="86"/>
        <v>0</v>
      </c>
      <c r="Y158" s="50"/>
      <c r="Z158" s="41">
        <f t="shared" si="87"/>
        <v>0</v>
      </c>
      <c r="AA158" s="50"/>
      <c r="AB158" s="48"/>
      <c r="AC158" s="48">
        <f t="shared" si="79"/>
        <v>0</v>
      </c>
      <c r="AD158" s="48">
        <f t="shared" si="84"/>
        <v>0</v>
      </c>
      <c r="AE158" s="48">
        <f t="shared" si="80"/>
        <v>0</v>
      </c>
      <c r="AF158" s="63">
        <f t="shared" si="81"/>
        <v>0</v>
      </c>
      <c r="AG158" s="48">
        <f t="shared" si="82"/>
        <v>0</v>
      </c>
      <c r="AH158" s="40"/>
    </row>
    <row r="159" spans="2:35" x14ac:dyDescent="0.3">
      <c r="B159" s="6">
        <v>42875</v>
      </c>
      <c r="C159" s="26"/>
      <c r="D159" s="27"/>
      <c r="E159" s="25"/>
      <c r="F159" s="27"/>
      <c r="G159" s="28"/>
      <c r="H159" s="27"/>
      <c r="I159" s="7"/>
      <c r="J159" s="7"/>
      <c r="K159" s="7"/>
      <c r="M159" s="7"/>
      <c r="N159" s="143"/>
      <c r="O159" s="143"/>
      <c r="P159" s="143"/>
      <c r="Q159" s="48"/>
      <c r="R159" s="48"/>
      <c r="S159" s="48"/>
      <c r="T159" s="48"/>
      <c r="U159" s="48"/>
      <c r="V159" s="50"/>
      <c r="W159" s="48">
        <f t="shared" si="85"/>
        <v>0</v>
      </c>
      <c r="X159" s="48">
        <f t="shared" si="86"/>
        <v>0</v>
      </c>
      <c r="Y159" s="50"/>
      <c r="Z159" s="41">
        <f t="shared" si="87"/>
        <v>0</v>
      </c>
      <c r="AA159" s="50"/>
      <c r="AB159" s="48"/>
      <c r="AC159" s="48">
        <f t="shared" si="79"/>
        <v>0</v>
      </c>
      <c r="AD159" s="48">
        <f t="shared" si="84"/>
        <v>0</v>
      </c>
      <c r="AE159" s="48">
        <f t="shared" si="80"/>
        <v>0</v>
      </c>
      <c r="AF159" s="63">
        <f t="shared" si="81"/>
        <v>0</v>
      </c>
      <c r="AG159" s="48">
        <f t="shared" si="82"/>
        <v>0</v>
      </c>
      <c r="AH159" s="40"/>
    </row>
    <row r="160" spans="2:35" x14ac:dyDescent="0.3">
      <c r="B160" s="6">
        <v>42876</v>
      </c>
      <c r="C160" s="26"/>
      <c r="D160" s="27"/>
      <c r="E160" s="25"/>
      <c r="F160" s="27"/>
      <c r="G160" s="28"/>
      <c r="H160" s="27"/>
      <c r="I160" s="7"/>
      <c r="J160" s="7"/>
      <c r="K160" s="7"/>
      <c r="M160" s="7"/>
      <c r="N160" s="143"/>
      <c r="O160" s="143"/>
      <c r="P160" s="143"/>
      <c r="Q160" s="48"/>
      <c r="R160" s="48"/>
      <c r="S160" s="48"/>
      <c r="T160" s="48"/>
      <c r="U160" s="48"/>
      <c r="V160" s="50"/>
      <c r="W160" s="48">
        <f t="shared" si="85"/>
        <v>0</v>
      </c>
      <c r="X160" s="48">
        <f t="shared" si="86"/>
        <v>0</v>
      </c>
      <c r="Y160" s="50"/>
      <c r="Z160" s="41">
        <f t="shared" si="87"/>
        <v>0</v>
      </c>
      <c r="AA160" s="50"/>
      <c r="AB160" s="48"/>
      <c r="AC160" s="48">
        <f t="shared" si="79"/>
        <v>0</v>
      </c>
      <c r="AD160" s="48">
        <f t="shared" si="84"/>
        <v>0</v>
      </c>
      <c r="AE160" s="48">
        <f t="shared" si="80"/>
        <v>0</v>
      </c>
      <c r="AF160" s="63">
        <f t="shared" si="81"/>
        <v>0</v>
      </c>
      <c r="AG160" s="48">
        <f t="shared" si="82"/>
        <v>0</v>
      </c>
      <c r="AH160" s="40"/>
    </row>
    <row r="161" spans="2:34" x14ac:dyDescent="0.3">
      <c r="B161" s="6">
        <v>42877</v>
      </c>
      <c r="C161" s="26"/>
      <c r="D161" s="27"/>
      <c r="E161" s="25"/>
      <c r="F161" s="27"/>
      <c r="G161" s="28"/>
      <c r="H161" s="27"/>
      <c r="I161" s="7"/>
      <c r="J161" s="7"/>
      <c r="K161" s="7"/>
      <c r="M161" s="7"/>
      <c r="N161" s="143"/>
      <c r="O161" s="143"/>
      <c r="P161" s="143"/>
      <c r="Q161" s="48"/>
      <c r="R161" s="48"/>
      <c r="S161" s="48"/>
      <c r="T161" s="48"/>
      <c r="U161" s="48"/>
      <c r="V161" s="50"/>
      <c r="W161" s="48">
        <f t="shared" si="85"/>
        <v>0</v>
      </c>
      <c r="X161" s="48">
        <f t="shared" si="86"/>
        <v>0</v>
      </c>
      <c r="Y161" s="50"/>
      <c r="Z161" s="41">
        <f t="shared" si="87"/>
        <v>0</v>
      </c>
      <c r="AA161" s="50"/>
      <c r="AB161" s="48"/>
      <c r="AC161" s="48">
        <f t="shared" si="79"/>
        <v>0</v>
      </c>
      <c r="AD161" s="48">
        <f t="shared" si="84"/>
        <v>0</v>
      </c>
      <c r="AE161" s="48">
        <f t="shared" si="80"/>
        <v>0</v>
      </c>
      <c r="AF161" s="63">
        <f t="shared" si="81"/>
        <v>0</v>
      </c>
      <c r="AG161" s="48">
        <f t="shared" si="82"/>
        <v>0</v>
      </c>
      <c r="AH161" s="40"/>
    </row>
    <row r="162" spans="2:34" x14ac:dyDescent="0.3">
      <c r="B162" s="6">
        <v>42878</v>
      </c>
      <c r="C162" s="26"/>
      <c r="D162" s="27"/>
      <c r="E162" s="25"/>
      <c r="F162" s="27"/>
      <c r="G162" s="28"/>
      <c r="H162" s="27"/>
      <c r="I162" s="7"/>
      <c r="J162" s="7"/>
      <c r="K162" s="7"/>
      <c r="M162" s="7"/>
      <c r="N162" s="143"/>
      <c r="O162" s="143"/>
      <c r="P162" s="143"/>
      <c r="Q162" s="48"/>
      <c r="R162" s="48"/>
      <c r="S162" s="48"/>
      <c r="T162" s="48"/>
      <c r="U162" s="48"/>
      <c r="V162" s="50"/>
      <c r="W162" s="48">
        <f t="shared" si="85"/>
        <v>0</v>
      </c>
      <c r="X162" s="48">
        <f t="shared" si="86"/>
        <v>0</v>
      </c>
      <c r="Y162" s="50"/>
      <c r="Z162" s="41">
        <f t="shared" si="87"/>
        <v>0</v>
      </c>
      <c r="AA162" s="50"/>
      <c r="AB162" s="48"/>
      <c r="AC162" s="48">
        <f t="shared" si="79"/>
        <v>0</v>
      </c>
      <c r="AD162" s="48">
        <f t="shared" si="84"/>
        <v>0</v>
      </c>
      <c r="AE162" s="48">
        <f t="shared" si="80"/>
        <v>0</v>
      </c>
      <c r="AF162" s="63">
        <f t="shared" si="81"/>
        <v>0</v>
      </c>
      <c r="AG162" s="48">
        <f t="shared" si="82"/>
        <v>0</v>
      </c>
      <c r="AH162" s="40"/>
    </row>
    <row r="163" spans="2:34" x14ac:dyDescent="0.3">
      <c r="B163" s="6">
        <v>42879</v>
      </c>
      <c r="C163" s="26"/>
      <c r="D163" s="27"/>
      <c r="E163" s="25"/>
      <c r="F163" s="27"/>
      <c r="G163" s="28"/>
      <c r="H163" s="27"/>
      <c r="I163" s="7"/>
      <c r="J163" s="7"/>
      <c r="K163" s="7"/>
      <c r="M163" s="7"/>
      <c r="N163" s="143"/>
      <c r="O163" s="143"/>
      <c r="P163" s="143"/>
      <c r="Q163" s="48"/>
      <c r="R163" s="48"/>
      <c r="S163" s="48"/>
      <c r="T163" s="48"/>
      <c r="U163" s="48"/>
      <c r="V163" s="50"/>
      <c r="W163" s="48">
        <f t="shared" si="85"/>
        <v>0</v>
      </c>
      <c r="X163" s="48">
        <f t="shared" si="86"/>
        <v>0</v>
      </c>
      <c r="Y163" s="50"/>
      <c r="Z163" s="41">
        <f t="shared" si="87"/>
        <v>0</v>
      </c>
      <c r="AA163" s="50"/>
      <c r="AB163" s="48"/>
      <c r="AC163" s="48">
        <f t="shared" si="79"/>
        <v>0</v>
      </c>
      <c r="AD163" s="48">
        <f t="shared" si="84"/>
        <v>0</v>
      </c>
      <c r="AE163" s="48">
        <f t="shared" si="80"/>
        <v>0</v>
      </c>
      <c r="AF163" s="63">
        <f t="shared" si="81"/>
        <v>0</v>
      </c>
      <c r="AG163" s="48">
        <f t="shared" si="82"/>
        <v>0</v>
      </c>
      <c r="AH163" s="40"/>
    </row>
    <row r="164" spans="2:34" x14ac:dyDescent="0.3">
      <c r="B164" s="6">
        <v>42880</v>
      </c>
      <c r="C164" s="26"/>
      <c r="D164" s="27"/>
      <c r="E164" s="25"/>
      <c r="F164" s="27"/>
      <c r="G164" s="28"/>
      <c r="H164" s="27"/>
      <c r="I164" s="7"/>
      <c r="J164" s="7"/>
      <c r="K164" s="7"/>
      <c r="M164" s="7"/>
      <c r="N164" s="143"/>
      <c r="O164" s="143"/>
      <c r="P164" s="143"/>
      <c r="Q164" s="48"/>
      <c r="R164" s="48"/>
      <c r="S164" s="48"/>
      <c r="T164" s="48"/>
      <c r="U164" s="48"/>
      <c r="V164" s="50"/>
      <c r="W164" s="48">
        <f t="shared" si="85"/>
        <v>0</v>
      </c>
      <c r="X164" s="48">
        <f t="shared" si="86"/>
        <v>0</v>
      </c>
      <c r="Y164" s="50"/>
      <c r="Z164" s="41">
        <f t="shared" si="87"/>
        <v>0</v>
      </c>
      <c r="AA164" s="50"/>
      <c r="AB164" s="48"/>
      <c r="AC164" s="48">
        <f t="shared" si="79"/>
        <v>0</v>
      </c>
      <c r="AD164" s="48">
        <f t="shared" si="84"/>
        <v>0</v>
      </c>
      <c r="AE164" s="48">
        <f t="shared" si="80"/>
        <v>0</v>
      </c>
      <c r="AF164" s="63">
        <f t="shared" si="81"/>
        <v>0</v>
      </c>
      <c r="AG164" s="48">
        <f t="shared" si="82"/>
        <v>0</v>
      </c>
      <c r="AH164" s="40"/>
    </row>
    <row r="165" spans="2:34" x14ac:dyDescent="0.3">
      <c r="B165" s="6">
        <v>42881</v>
      </c>
      <c r="C165" s="26"/>
      <c r="D165" s="27"/>
      <c r="E165" s="25"/>
      <c r="F165" s="27"/>
      <c r="G165" s="28"/>
      <c r="H165" s="27"/>
      <c r="I165" s="7"/>
      <c r="J165" s="7"/>
      <c r="K165" s="7"/>
      <c r="M165" s="7"/>
      <c r="N165" s="143"/>
      <c r="O165" s="143"/>
      <c r="P165" s="143"/>
      <c r="Q165" s="48"/>
      <c r="R165" s="48"/>
      <c r="S165" s="48"/>
      <c r="T165" s="48"/>
      <c r="U165" s="48"/>
      <c r="V165" s="50"/>
      <c r="W165" s="48">
        <f t="shared" si="85"/>
        <v>0</v>
      </c>
      <c r="X165" s="48">
        <f t="shared" si="86"/>
        <v>0</v>
      </c>
      <c r="Y165" s="50"/>
      <c r="Z165" s="41">
        <f t="shared" si="87"/>
        <v>0</v>
      </c>
      <c r="AA165" s="50"/>
      <c r="AB165" s="48"/>
      <c r="AC165" s="48">
        <f t="shared" si="79"/>
        <v>0</v>
      </c>
      <c r="AD165" s="48">
        <f t="shared" si="84"/>
        <v>0</v>
      </c>
      <c r="AE165" s="48">
        <f t="shared" si="80"/>
        <v>0</v>
      </c>
      <c r="AF165" s="63">
        <f t="shared" si="81"/>
        <v>0</v>
      </c>
      <c r="AG165" s="48">
        <f t="shared" si="82"/>
        <v>0</v>
      </c>
      <c r="AH165" s="40"/>
    </row>
    <row r="166" spans="2:34" x14ac:dyDescent="0.3">
      <c r="B166" s="6">
        <v>42882</v>
      </c>
      <c r="C166" s="26"/>
      <c r="D166" s="27"/>
      <c r="E166" s="25"/>
      <c r="F166" s="27"/>
      <c r="G166" s="28"/>
      <c r="H166" s="27"/>
      <c r="I166" s="7"/>
      <c r="J166" s="7"/>
      <c r="K166" s="7"/>
      <c r="M166" s="7"/>
      <c r="N166" s="143"/>
      <c r="O166" s="143"/>
      <c r="P166" s="143"/>
      <c r="Q166" s="48"/>
      <c r="R166" s="48"/>
      <c r="S166" s="48"/>
      <c r="T166" s="48"/>
      <c r="U166" s="48"/>
      <c r="V166" s="50"/>
      <c r="W166" s="48">
        <f t="shared" si="85"/>
        <v>0</v>
      </c>
      <c r="X166" s="48">
        <f t="shared" si="86"/>
        <v>0</v>
      </c>
      <c r="Y166" s="50"/>
      <c r="Z166" s="41">
        <f t="shared" si="87"/>
        <v>0</v>
      </c>
      <c r="AA166" s="50"/>
      <c r="AB166" s="48"/>
      <c r="AC166" s="48">
        <f t="shared" si="79"/>
        <v>0</v>
      </c>
      <c r="AD166" s="48">
        <f t="shared" si="84"/>
        <v>0</v>
      </c>
      <c r="AE166" s="48">
        <f t="shared" si="80"/>
        <v>0</v>
      </c>
      <c r="AF166" s="63">
        <f t="shared" si="81"/>
        <v>0</v>
      </c>
      <c r="AG166" s="48">
        <f t="shared" si="82"/>
        <v>0</v>
      </c>
      <c r="AH166" s="40"/>
    </row>
    <row r="167" spans="2:34" x14ac:dyDescent="0.3">
      <c r="B167" s="6">
        <v>42883</v>
      </c>
      <c r="C167" s="26"/>
      <c r="D167" s="27"/>
      <c r="E167" s="25"/>
      <c r="F167" s="27"/>
      <c r="G167" s="28"/>
      <c r="H167" s="27"/>
      <c r="I167" s="7"/>
      <c r="J167" s="7"/>
      <c r="K167" s="7"/>
      <c r="M167" s="7"/>
      <c r="N167" s="143"/>
      <c r="O167" s="143"/>
      <c r="P167" s="143"/>
      <c r="Q167" s="48"/>
      <c r="R167" s="48"/>
      <c r="S167" s="48"/>
      <c r="T167" s="48"/>
      <c r="U167" s="48"/>
      <c r="V167" s="50"/>
      <c r="W167" s="48">
        <f t="shared" si="85"/>
        <v>0</v>
      </c>
      <c r="X167" s="48">
        <f t="shared" si="86"/>
        <v>0</v>
      </c>
      <c r="Y167" s="50"/>
      <c r="Z167" s="41">
        <f t="shared" si="87"/>
        <v>0</v>
      </c>
      <c r="AA167" s="50"/>
      <c r="AB167" s="48"/>
      <c r="AC167" s="48">
        <f t="shared" si="79"/>
        <v>0</v>
      </c>
      <c r="AD167" s="48">
        <f t="shared" si="84"/>
        <v>0</v>
      </c>
      <c r="AE167" s="48">
        <f t="shared" si="80"/>
        <v>0</v>
      </c>
      <c r="AF167" s="63">
        <f t="shared" si="81"/>
        <v>0</v>
      </c>
      <c r="AG167" s="48">
        <f t="shared" si="82"/>
        <v>0</v>
      </c>
      <c r="AH167" s="40"/>
    </row>
    <row r="168" spans="2:34" x14ac:dyDescent="0.3">
      <c r="B168" s="6">
        <v>42884</v>
      </c>
      <c r="C168" s="26"/>
      <c r="D168" s="27"/>
      <c r="E168" s="25"/>
      <c r="F168" s="27"/>
      <c r="G168" s="28"/>
      <c r="H168" s="27"/>
      <c r="I168" s="7"/>
      <c r="J168" s="7"/>
      <c r="K168" s="7"/>
      <c r="M168" s="7"/>
      <c r="N168" s="143"/>
      <c r="O168" s="143"/>
      <c r="P168" s="143"/>
      <c r="Q168" s="48"/>
      <c r="R168" s="48"/>
      <c r="S168" s="48"/>
      <c r="T168" s="48"/>
      <c r="U168" s="48"/>
      <c r="V168" s="50"/>
      <c r="W168" s="48">
        <f t="shared" si="85"/>
        <v>0</v>
      </c>
      <c r="X168" s="48">
        <f t="shared" si="86"/>
        <v>0</v>
      </c>
      <c r="Y168" s="50"/>
      <c r="Z168" s="41">
        <f t="shared" si="87"/>
        <v>0</v>
      </c>
      <c r="AA168" s="50"/>
      <c r="AB168" s="48"/>
      <c r="AC168" s="48">
        <f t="shared" si="79"/>
        <v>0</v>
      </c>
      <c r="AD168" s="48">
        <f t="shared" si="84"/>
        <v>0</v>
      </c>
      <c r="AE168" s="48">
        <f t="shared" si="80"/>
        <v>0</v>
      </c>
      <c r="AF168" s="63">
        <f t="shared" si="81"/>
        <v>0</v>
      </c>
      <c r="AG168" s="48">
        <f t="shared" si="82"/>
        <v>0</v>
      </c>
      <c r="AH168" s="40"/>
    </row>
    <row r="169" spans="2:34" x14ac:dyDescent="0.3">
      <c r="B169" s="6">
        <v>42885</v>
      </c>
      <c r="C169" s="26"/>
      <c r="D169" s="27"/>
      <c r="E169" s="25"/>
      <c r="F169" s="27"/>
      <c r="G169" s="28"/>
      <c r="H169" s="27"/>
      <c r="I169" s="7"/>
      <c r="J169" s="7"/>
      <c r="K169" s="7"/>
      <c r="M169" s="7"/>
      <c r="N169" s="143"/>
      <c r="O169" s="143"/>
      <c r="P169" s="143"/>
      <c r="Q169" s="48"/>
      <c r="R169" s="48"/>
      <c r="S169" s="48"/>
      <c r="T169" s="48"/>
      <c r="U169" s="48"/>
      <c r="V169" s="50"/>
      <c r="W169" s="48">
        <f t="shared" ref="W169:W170" si="88">C169+D169+E169+F169+G169+H169+I169+J169+K169</f>
        <v>0</v>
      </c>
      <c r="X169" s="48">
        <f t="shared" ref="X169:X170" si="89">M169+N169+O169+P169+Q169+R169+S169+T169+U169</f>
        <v>0</v>
      </c>
      <c r="Y169" s="50"/>
      <c r="Z169" s="41">
        <f t="shared" ref="Z169:Z170" si="90">W169+X169</f>
        <v>0</v>
      </c>
      <c r="AA169" s="50"/>
      <c r="AB169" s="48"/>
      <c r="AC169" s="48">
        <f t="shared" si="79"/>
        <v>0</v>
      </c>
      <c r="AD169" s="48">
        <f t="shared" si="84"/>
        <v>0</v>
      </c>
      <c r="AE169" s="48">
        <f t="shared" si="80"/>
        <v>0</v>
      </c>
      <c r="AF169" s="63">
        <f t="shared" si="81"/>
        <v>0</v>
      </c>
      <c r="AG169" s="48">
        <f t="shared" si="82"/>
        <v>0</v>
      </c>
      <c r="AH169" s="40"/>
    </row>
    <row r="170" spans="2:34" x14ac:dyDescent="0.3">
      <c r="B170" s="6">
        <v>42886</v>
      </c>
      <c r="C170" s="26"/>
      <c r="D170" s="27"/>
      <c r="E170" s="25"/>
      <c r="F170" s="27"/>
      <c r="G170" s="28"/>
      <c r="H170" s="27"/>
      <c r="I170" s="7"/>
      <c r="J170" s="7"/>
      <c r="K170" s="7"/>
      <c r="M170" s="7"/>
      <c r="N170" s="134"/>
      <c r="O170" s="134"/>
      <c r="P170" s="134"/>
      <c r="Q170" s="140"/>
      <c r="R170" s="140"/>
      <c r="S170" s="140"/>
      <c r="T170" s="140"/>
      <c r="U170" s="140"/>
      <c r="V170" s="58"/>
      <c r="W170" s="140">
        <f t="shared" si="88"/>
        <v>0</v>
      </c>
      <c r="X170" s="140">
        <f t="shared" si="89"/>
        <v>0</v>
      </c>
      <c r="Y170" s="58"/>
      <c r="Z170" s="156">
        <f t="shared" si="90"/>
        <v>0</v>
      </c>
      <c r="AA170" s="58"/>
      <c r="AB170" s="140"/>
      <c r="AC170" s="140">
        <f t="shared" si="79"/>
        <v>0</v>
      </c>
      <c r="AD170" s="140">
        <f t="shared" si="84"/>
        <v>0</v>
      </c>
      <c r="AE170" s="140">
        <f t="shared" si="80"/>
        <v>0</v>
      </c>
      <c r="AF170" s="157">
        <f t="shared" si="81"/>
        <v>0</v>
      </c>
      <c r="AG170" s="140">
        <f t="shared" si="82"/>
        <v>0</v>
      </c>
      <c r="AH170" s="22"/>
    </row>
    <row r="171" spans="2:34" x14ac:dyDescent="0.3">
      <c r="N171" s="41">
        <f>SUM(N140:N170)</f>
        <v>20</v>
      </c>
      <c r="O171" s="41">
        <f t="shared" ref="O171:AG171" si="91">SUM(O140:O170)</f>
        <v>0</v>
      </c>
      <c r="P171" s="41">
        <f t="shared" si="91"/>
        <v>101.9</v>
      </c>
      <c r="Q171" s="41">
        <f t="shared" si="91"/>
        <v>13.2</v>
      </c>
      <c r="R171" s="41">
        <f t="shared" si="91"/>
        <v>26.200000000000003</v>
      </c>
      <c r="S171" s="41">
        <f t="shared" si="91"/>
        <v>24.4</v>
      </c>
      <c r="T171" s="41">
        <f t="shared" si="91"/>
        <v>76</v>
      </c>
      <c r="U171" s="41">
        <f t="shared" si="91"/>
        <v>12</v>
      </c>
      <c r="V171" s="41">
        <f t="shared" si="91"/>
        <v>0</v>
      </c>
      <c r="W171" s="41">
        <f t="shared" si="91"/>
        <v>305.7</v>
      </c>
      <c r="X171" s="41">
        <f t="shared" si="91"/>
        <v>334.3</v>
      </c>
      <c r="Y171" s="41">
        <f t="shared" si="91"/>
        <v>0</v>
      </c>
      <c r="Z171" s="41">
        <f t="shared" si="91"/>
        <v>640</v>
      </c>
      <c r="AA171" s="41">
        <f t="shared" si="91"/>
        <v>0</v>
      </c>
      <c r="AB171" s="41">
        <f t="shared" si="91"/>
        <v>0</v>
      </c>
      <c r="AC171" s="41">
        <f t="shared" si="91"/>
        <v>389</v>
      </c>
      <c r="AD171" s="41">
        <f t="shared" si="91"/>
        <v>84.100000000000009</v>
      </c>
      <c r="AE171" s="41">
        <f t="shared" si="91"/>
        <v>142</v>
      </c>
      <c r="AF171" s="41">
        <f t="shared" si="91"/>
        <v>615.1</v>
      </c>
      <c r="AG171" s="41">
        <f t="shared" si="91"/>
        <v>24.900000000000034</v>
      </c>
      <c r="AH171" s="41"/>
    </row>
  </sheetData>
  <mergeCells count="7">
    <mergeCell ref="C2:U2"/>
    <mergeCell ref="C4:K4"/>
    <mergeCell ref="B4:B5"/>
    <mergeCell ref="AC4:AE4"/>
    <mergeCell ref="AH4:AH5"/>
    <mergeCell ref="AF4:AF5"/>
    <mergeCell ref="AG4:AG5"/>
  </mergeCells>
  <pageMargins left="0.7" right="0.7" top="0.75" bottom="0.75" header="0.3" footer="0.3"/>
  <pageSetup paperSize="2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8"/>
  <sheetViews>
    <sheetView workbookViewId="0">
      <selection activeCell="L10" sqref="L10"/>
    </sheetView>
  </sheetViews>
  <sheetFormatPr baseColWidth="10" defaultRowHeight="15" x14ac:dyDescent="0.3"/>
  <cols>
    <col min="1" max="1" width="20.42578125" style="81" customWidth="1"/>
    <col min="2" max="2" width="16.7109375" style="81" customWidth="1"/>
    <col min="3" max="3" width="15.42578125" style="81" customWidth="1"/>
    <col min="4" max="5" width="11.140625" style="81" customWidth="1"/>
    <col min="6" max="7" width="14.5703125" style="81" customWidth="1"/>
    <col min="8" max="8" width="12.28515625" style="81" customWidth="1"/>
    <col min="9" max="9" width="12.5703125" style="81" customWidth="1"/>
    <col min="10" max="10" width="13.5703125" style="81" customWidth="1"/>
    <col min="11" max="11" width="16.42578125" style="81" customWidth="1"/>
    <col min="12" max="12" width="15.28515625" style="81" customWidth="1"/>
    <col min="13" max="13" width="11.28515625" style="81" customWidth="1"/>
    <col min="14" max="14" width="17.140625" style="81" customWidth="1"/>
    <col min="15" max="15" width="15.28515625" style="81" customWidth="1"/>
    <col min="16" max="16" width="14.28515625" style="81" customWidth="1"/>
    <col min="17" max="17" width="12" style="81" customWidth="1"/>
    <col min="18" max="18" width="11" style="81" customWidth="1"/>
    <col min="19" max="19" width="10.5703125" style="81" customWidth="1"/>
    <col min="20" max="20" width="12" style="81" customWidth="1"/>
    <col min="21" max="21" width="10" style="81" customWidth="1"/>
    <col min="22" max="22" width="13.7109375" style="81" customWidth="1"/>
    <col min="23" max="23" width="16.28515625" style="81" customWidth="1"/>
    <col min="24" max="24" width="10" style="81" customWidth="1"/>
    <col min="25" max="25" width="10.7109375" style="81" customWidth="1"/>
    <col min="26" max="26" width="8" style="81" customWidth="1"/>
    <col min="27" max="27" width="5.85546875" style="81" customWidth="1"/>
    <col min="28" max="252" width="11.42578125" style="81"/>
    <col min="253" max="253" width="20.42578125" style="81" customWidth="1"/>
    <col min="254" max="254" width="14.7109375" style="81" customWidth="1"/>
    <col min="255" max="255" width="15.42578125" style="81" customWidth="1"/>
    <col min="256" max="257" width="11.140625" style="81" customWidth="1"/>
    <col min="258" max="258" width="16.140625" style="81" customWidth="1"/>
    <col min="259" max="259" width="12.28515625" style="81" customWidth="1"/>
    <col min="260" max="261" width="12.5703125" style="81" customWidth="1"/>
    <col min="262" max="262" width="10.5703125" style="81" customWidth="1"/>
    <col min="263" max="263" width="13.5703125" style="81" customWidth="1"/>
    <col min="264" max="264" width="21.7109375" style="81" customWidth="1"/>
    <col min="265" max="265" width="17.28515625" style="81" customWidth="1"/>
    <col min="266" max="266" width="16.42578125" style="81" customWidth="1"/>
    <col min="267" max="267" width="12.85546875" style="81" customWidth="1"/>
    <col min="268" max="268" width="11.7109375" style="81" customWidth="1"/>
    <col min="269" max="269" width="11.28515625" style="81" customWidth="1"/>
    <col min="270" max="270" width="17.140625" style="81" customWidth="1"/>
    <col min="271" max="271" width="15.28515625" style="81" customWidth="1"/>
    <col min="272" max="272" width="14.28515625" style="81" customWidth="1"/>
    <col min="273" max="273" width="12" style="81" customWidth="1"/>
    <col min="274" max="274" width="11" style="81" customWidth="1"/>
    <col min="275" max="275" width="10.5703125" style="81" customWidth="1"/>
    <col min="276" max="276" width="12" style="81" customWidth="1"/>
    <col min="277" max="277" width="10" style="81" customWidth="1"/>
    <col min="278" max="278" width="13.7109375" style="81" customWidth="1"/>
    <col min="279" max="279" width="16.28515625" style="81" customWidth="1"/>
    <col min="280" max="280" width="10" style="81" customWidth="1"/>
    <col min="281" max="281" width="10.7109375" style="81" customWidth="1"/>
    <col min="282" max="282" width="8" style="81" customWidth="1"/>
    <col min="283" max="283" width="5.85546875" style="81" customWidth="1"/>
    <col min="284" max="508" width="11.42578125" style="81"/>
    <col min="509" max="509" width="20.42578125" style="81" customWidth="1"/>
    <col min="510" max="510" width="14.7109375" style="81" customWidth="1"/>
    <col min="511" max="511" width="15.42578125" style="81" customWidth="1"/>
    <col min="512" max="513" width="11.140625" style="81" customWidth="1"/>
    <col min="514" max="514" width="16.140625" style="81" customWidth="1"/>
    <col min="515" max="515" width="12.28515625" style="81" customWidth="1"/>
    <col min="516" max="517" width="12.5703125" style="81" customWidth="1"/>
    <col min="518" max="518" width="10.5703125" style="81" customWidth="1"/>
    <col min="519" max="519" width="13.5703125" style="81" customWidth="1"/>
    <col min="520" max="520" width="21.7109375" style="81" customWidth="1"/>
    <col min="521" max="521" width="17.28515625" style="81" customWidth="1"/>
    <col min="522" max="522" width="16.42578125" style="81" customWidth="1"/>
    <col min="523" max="523" width="12.85546875" style="81" customWidth="1"/>
    <col min="524" max="524" width="11.7109375" style="81" customWidth="1"/>
    <col min="525" max="525" width="11.28515625" style="81" customWidth="1"/>
    <col min="526" max="526" width="17.140625" style="81" customWidth="1"/>
    <col min="527" max="527" width="15.28515625" style="81" customWidth="1"/>
    <col min="528" max="528" width="14.28515625" style="81" customWidth="1"/>
    <col min="529" max="529" width="12" style="81" customWidth="1"/>
    <col min="530" max="530" width="11" style="81" customWidth="1"/>
    <col min="531" max="531" width="10.5703125" style="81" customWidth="1"/>
    <col min="532" max="532" width="12" style="81" customWidth="1"/>
    <col min="533" max="533" width="10" style="81" customWidth="1"/>
    <col min="534" max="534" width="13.7109375" style="81" customWidth="1"/>
    <col min="535" max="535" width="16.28515625" style="81" customWidth="1"/>
    <col min="536" max="536" width="10" style="81" customWidth="1"/>
    <col min="537" max="537" width="10.7109375" style="81" customWidth="1"/>
    <col min="538" max="538" width="8" style="81" customWidth="1"/>
    <col min="539" max="539" width="5.85546875" style="81" customWidth="1"/>
    <col min="540" max="764" width="11.42578125" style="81"/>
    <col min="765" max="765" width="20.42578125" style="81" customWidth="1"/>
    <col min="766" max="766" width="14.7109375" style="81" customWidth="1"/>
    <col min="767" max="767" width="15.42578125" style="81" customWidth="1"/>
    <col min="768" max="769" width="11.140625" style="81" customWidth="1"/>
    <col min="770" max="770" width="16.140625" style="81" customWidth="1"/>
    <col min="771" max="771" width="12.28515625" style="81" customWidth="1"/>
    <col min="772" max="773" width="12.5703125" style="81" customWidth="1"/>
    <col min="774" max="774" width="10.5703125" style="81" customWidth="1"/>
    <col min="775" max="775" width="13.5703125" style="81" customWidth="1"/>
    <col min="776" max="776" width="21.7109375" style="81" customWidth="1"/>
    <col min="777" max="777" width="17.28515625" style="81" customWidth="1"/>
    <col min="778" max="778" width="16.42578125" style="81" customWidth="1"/>
    <col min="779" max="779" width="12.85546875" style="81" customWidth="1"/>
    <col min="780" max="780" width="11.7109375" style="81" customWidth="1"/>
    <col min="781" max="781" width="11.28515625" style="81" customWidth="1"/>
    <col min="782" max="782" width="17.140625" style="81" customWidth="1"/>
    <col min="783" max="783" width="15.28515625" style="81" customWidth="1"/>
    <col min="784" max="784" width="14.28515625" style="81" customWidth="1"/>
    <col min="785" max="785" width="12" style="81" customWidth="1"/>
    <col min="786" max="786" width="11" style="81" customWidth="1"/>
    <col min="787" max="787" width="10.5703125" style="81" customWidth="1"/>
    <col min="788" max="788" width="12" style="81" customWidth="1"/>
    <col min="789" max="789" width="10" style="81" customWidth="1"/>
    <col min="790" max="790" width="13.7109375" style="81" customWidth="1"/>
    <col min="791" max="791" width="16.28515625" style="81" customWidth="1"/>
    <col min="792" max="792" width="10" style="81" customWidth="1"/>
    <col min="793" max="793" width="10.7109375" style="81" customWidth="1"/>
    <col min="794" max="794" width="8" style="81" customWidth="1"/>
    <col min="795" max="795" width="5.85546875" style="81" customWidth="1"/>
    <col min="796" max="1020" width="11.42578125" style="81"/>
    <col min="1021" max="1021" width="20.42578125" style="81" customWidth="1"/>
    <col min="1022" max="1022" width="14.7109375" style="81" customWidth="1"/>
    <col min="1023" max="1023" width="15.42578125" style="81" customWidth="1"/>
    <col min="1024" max="1025" width="11.140625" style="81" customWidth="1"/>
    <col min="1026" max="1026" width="16.140625" style="81" customWidth="1"/>
    <col min="1027" max="1027" width="12.28515625" style="81" customWidth="1"/>
    <col min="1028" max="1029" width="12.5703125" style="81" customWidth="1"/>
    <col min="1030" max="1030" width="10.5703125" style="81" customWidth="1"/>
    <col min="1031" max="1031" width="13.5703125" style="81" customWidth="1"/>
    <col min="1032" max="1032" width="21.7109375" style="81" customWidth="1"/>
    <col min="1033" max="1033" width="17.28515625" style="81" customWidth="1"/>
    <col min="1034" max="1034" width="16.42578125" style="81" customWidth="1"/>
    <col min="1035" max="1035" width="12.85546875" style="81" customWidth="1"/>
    <col min="1036" max="1036" width="11.7109375" style="81" customWidth="1"/>
    <col min="1037" max="1037" width="11.28515625" style="81" customWidth="1"/>
    <col min="1038" max="1038" width="17.140625" style="81" customWidth="1"/>
    <col min="1039" max="1039" width="15.28515625" style="81" customWidth="1"/>
    <col min="1040" max="1040" width="14.28515625" style="81" customWidth="1"/>
    <col min="1041" max="1041" width="12" style="81" customWidth="1"/>
    <col min="1042" max="1042" width="11" style="81" customWidth="1"/>
    <col min="1043" max="1043" width="10.5703125" style="81" customWidth="1"/>
    <col min="1044" max="1044" width="12" style="81" customWidth="1"/>
    <col min="1045" max="1045" width="10" style="81" customWidth="1"/>
    <col min="1046" max="1046" width="13.7109375" style="81" customWidth="1"/>
    <col min="1047" max="1047" width="16.28515625" style="81" customWidth="1"/>
    <col min="1048" max="1048" width="10" style="81" customWidth="1"/>
    <col min="1049" max="1049" width="10.7109375" style="81" customWidth="1"/>
    <col min="1050" max="1050" width="8" style="81" customWidth="1"/>
    <col min="1051" max="1051" width="5.85546875" style="81" customWidth="1"/>
    <col min="1052" max="1276" width="11.42578125" style="81"/>
    <col min="1277" max="1277" width="20.42578125" style="81" customWidth="1"/>
    <col min="1278" max="1278" width="14.7109375" style="81" customWidth="1"/>
    <col min="1279" max="1279" width="15.42578125" style="81" customWidth="1"/>
    <col min="1280" max="1281" width="11.140625" style="81" customWidth="1"/>
    <col min="1282" max="1282" width="16.140625" style="81" customWidth="1"/>
    <col min="1283" max="1283" width="12.28515625" style="81" customWidth="1"/>
    <col min="1284" max="1285" width="12.5703125" style="81" customWidth="1"/>
    <col min="1286" max="1286" width="10.5703125" style="81" customWidth="1"/>
    <col min="1287" max="1287" width="13.5703125" style="81" customWidth="1"/>
    <col min="1288" max="1288" width="21.7109375" style="81" customWidth="1"/>
    <col min="1289" max="1289" width="17.28515625" style="81" customWidth="1"/>
    <col min="1290" max="1290" width="16.42578125" style="81" customWidth="1"/>
    <col min="1291" max="1291" width="12.85546875" style="81" customWidth="1"/>
    <col min="1292" max="1292" width="11.7109375" style="81" customWidth="1"/>
    <col min="1293" max="1293" width="11.28515625" style="81" customWidth="1"/>
    <col min="1294" max="1294" width="17.140625" style="81" customWidth="1"/>
    <col min="1295" max="1295" width="15.28515625" style="81" customWidth="1"/>
    <col min="1296" max="1296" width="14.28515625" style="81" customWidth="1"/>
    <col min="1297" max="1297" width="12" style="81" customWidth="1"/>
    <col min="1298" max="1298" width="11" style="81" customWidth="1"/>
    <col min="1299" max="1299" width="10.5703125" style="81" customWidth="1"/>
    <col min="1300" max="1300" width="12" style="81" customWidth="1"/>
    <col min="1301" max="1301" width="10" style="81" customWidth="1"/>
    <col min="1302" max="1302" width="13.7109375" style="81" customWidth="1"/>
    <col min="1303" max="1303" width="16.28515625" style="81" customWidth="1"/>
    <col min="1304" max="1304" width="10" style="81" customWidth="1"/>
    <col min="1305" max="1305" width="10.7109375" style="81" customWidth="1"/>
    <col min="1306" max="1306" width="8" style="81" customWidth="1"/>
    <col min="1307" max="1307" width="5.85546875" style="81" customWidth="1"/>
    <col min="1308" max="1532" width="11.42578125" style="81"/>
    <col min="1533" max="1533" width="20.42578125" style="81" customWidth="1"/>
    <col min="1534" max="1534" width="14.7109375" style="81" customWidth="1"/>
    <col min="1535" max="1535" width="15.42578125" style="81" customWidth="1"/>
    <col min="1536" max="1537" width="11.140625" style="81" customWidth="1"/>
    <col min="1538" max="1538" width="16.140625" style="81" customWidth="1"/>
    <col min="1539" max="1539" width="12.28515625" style="81" customWidth="1"/>
    <col min="1540" max="1541" width="12.5703125" style="81" customWidth="1"/>
    <col min="1542" max="1542" width="10.5703125" style="81" customWidth="1"/>
    <col min="1543" max="1543" width="13.5703125" style="81" customWidth="1"/>
    <col min="1544" max="1544" width="21.7109375" style="81" customWidth="1"/>
    <col min="1545" max="1545" width="17.28515625" style="81" customWidth="1"/>
    <col min="1546" max="1546" width="16.42578125" style="81" customWidth="1"/>
    <col min="1547" max="1547" width="12.85546875" style="81" customWidth="1"/>
    <col min="1548" max="1548" width="11.7109375" style="81" customWidth="1"/>
    <col min="1549" max="1549" width="11.28515625" style="81" customWidth="1"/>
    <col min="1550" max="1550" width="17.140625" style="81" customWidth="1"/>
    <col min="1551" max="1551" width="15.28515625" style="81" customWidth="1"/>
    <col min="1552" max="1552" width="14.28515625" style="81" customWidth="1"/>
    <col min="1553" max="1553" width="12" style="81" customWidth="1"/>
    <col min="1554" max="1554" width="11" style="81" customWidth="1"/>
    <col min="1555" max="1555" width="10.5703125" style="81" customWidth="1"/>
    <col min="1556" max="1556" width="12" style="81" customWidth="1"/>
    <col min="1557" max="1557" width="10" style="81" customWidth="1"/>
    <col min="1558" max="1558" width="13.7109375" style="81" customWidth="1"/>
    <col min="1559" max="1559" width="16.28515625" style="81" customWidth="1"/>
    <col min="1560" max="1560" width="10" style="81" customWidth="1"/>
    <col min="1561" max="1561" width="10.7109375" style="81" customWidth="1"/>
    <col min="1562" max="1562" width="8" style="81" customWidth="1"/>
    <col min="1563" max="1563" width="5.85546875" style="81" customWidth="1"/>
    <col min="1564" max="1788" width="11.42578125" style="81"/>
    <col min="1789" max="1789" width="20.42578125" style="81" customWidth="1"/>
    <col min="1790" max="1790" width="14.7109375" style="81" customWidth="1"/>
    <col min="1791" max="1791" width="15.42578125" style="81" customWidth="1"/>
    <col min="1792" max="1793" width="11.140625" style="81" customWidth="1"/>
    <col min="1794" max="1794" width="16.140625" style="81" customWidth="1"/>
    <col min="1795" max="1795" width="12.28515625" style="81" customWidth="1"/>
    <col min="1796" max="1797" width="12.5703125" style="81" customWidth="1"/>
    <col min="1798" max="1798" width="10.5703125" style="81" customWidth="1"/>
    <col min="1799" max="1799" width="13.5703125" style="81" customWidth="1"/>
    <col min="1800" max="1800" width="21.7109375" style="81" customWidth="1"/>
    <col min="1801" max="1801" width="17.28515625" style="81" customWidth="1"/>
    <col min="1802" max="1802" width="16.42578125" style="81" customWidth="1"/>
    <col min="1803" max="1803" width="12.85546875" style="81" customWidth="1"/>
    <col min="1804" max="1804" width="11.7109375" style="81" customWidth="1"/>
    <col min="1805" max="1805" width="11.28515625" style="81" customWidth="1"/>
    <col min="1806" max="1806" width="17.140625" style="81" customWidth="1"/>
    <col min="1807" max="1807" width="15.28515625" style="81" customWidth="1"/>
    <col min="1808" max="1808" width="14.28515625" style="81" customWidth="1"/>
    <col min="1809" max="1809" width="12" style="81" customWidth="1"/>
    <col min="1810" max="1810" width="11" style="81" customWidth="1"/>
    <col min="1811" max="1811" width="10.5703125" style="81" customWidth="1"/>
    <col min="1812" max="1812" width="12" style="81" customWidth="1"/>
    <col min="1813" max="1813" width="10" style="81" customWidth="1"/>
    <col min="1814" max="1814" width="13.7109375" style="81" customWidth="1"/>
    <col min="1815" max="1815" width="16.28515625" style="81" customWidth="1"/>
    <col min="1816" max="1816" width="10" style="81" customWidth="1"/>
    <col min="1817" max="1817" width="10.7109375" style="81" customWidth="1"/>
    <col min="1818" max="1818" width="8" style="81" customWidth="1"/>
    <col min="1819" max="1819" width="5.85546875" style="81" customWidth="1"/>
    <col min="1820" max="2044" width="11.42578125" style="81"/>
    <col min="2045" max="2045" width="20.42578125" style="81" customWidth="1"/>
    <col min="2046" max="2046" width="14.7109375" style="81" customWidth="1"/>
    <col min="2047" max="2047" width="15.42578125" style="81" customWidth="1"/>
    <col min="2048" max="2049" width="11.140625" style="81" customWidth="1"/>
    <col min="2050" max="2050" width="16.140625" style="81" customWidth="1"/>
    <col min="2051" max="2051" width="12.28515625" style="81" customWidth="1"/>
    <col min="2052" max="2053" width="12.5703125" style="81" customWidth="1"/>
    <col min="2054" max="2054" width="10.5703125" style="81" customWidth="1"/>
    <col min="2055" max="2055" width="13.5703125" style="81" customWidth="1"/>
    <col min="2056" max="2056" width="21.7109375" style="81" customWidth="1"/>
    <col min="2057" max="2057" width="17.28515625" style="81" customWidth="1"/>
    <col min="2058" max="2058" width="16.42578125" style="81" customWidth="1"/>
    <col min="2059" max="2059" width="12.85546875" style="81" customWidth="1"/>
    <col min="2060" max="2060" width="11.7109375" style="81" customWidth="1"/>
    <col min="2061" max="2061" width="11.28515625" style="81" customWidth="1"/>
    <col min="2062" max="2062" width="17.140625" style="81" customWidth="1"/>
    <col min="2063" max="2063" width="15.28515625" style="81" customWidth="1"/>
    <col min="2064" max="2064" width="14.28515625" style="81" customWidth="1"/>
    <col min="2065" max="2065" width="12" style="81" customWidth="1"/>
    <col min="2066" max="2066" width="11" style="81" customWidth="1"/>
    <col min="2067" max="2067" width="10.5703125" style="81" customWidth="1"/>
    <col min="2068" max="2068" width="12" style="81" customWidth="1"/>
    <col min="2069" max="2069" width="10" style="81" customWidth="1"/>
    <col min="2070" max="2070" width="13.7109375" style="81" customWidth="1"/>
    <col min="2071" max="2071" width="16.28515625" style="81" customWidth="1"/>
    <col min="2072" max="2072" width="10" style="81" customWidth="1"/>
    <col min="2073" max="2073" width="10.7109375" style="81" customWidth="1"/>
    <col min="2074" max="2074" width="8" style="81" customWidth="1"/>
    <col min="2075" max="2075" width="5.85546875" style="81" customWidth="1"/>
    <col min="2076" max="2300" width="11.42578125" style="81"/>
    <col min="2301" max="2301" width="20.42578125" style="81" customWidth="1"/>
    <col min="2302" max="2302" width="14.7109375" style="81" customWidth="1"/>
    <col min="2303" max="2303" width="15.42578125" style="81" customWidth="1"/>
    <col min="2304" max="2305" width="11.140625" style="81" customWidth="1"/>
    <col min="2306" max="2306" width="16.140625" style="81" customWidth="1"/>
    <col min="2307" max="2307" width="12.28515625" style="81" customWidth="1"/>
    <col min="2308" max="2309" width="12.5703125" style="81" customWidth="1"/>
    <col min="2310" max="2310" width="10.5703125" style="81" customWidth="1"/>
    <col min="2311" max="2311" width="13.5703125" style="81" customWidth="1"/>
    <col min="2312" max="2312" width="21.7109375" style="81" customWidth="1"/>
    <col min="2313" max="2313" width="17.28515625" style="81" customWidth="1"/>
    <col min="2314" max="2314" width="16.42578125" style="81" customWidth="1"/>
    <col min="2315" max="2315" width="12.85546875" style="81" customWidth="1"/>
    <col min="2316" max="2316" width="11.7109375" style="81" customWidth="1"/>
    <col min="2317" max="2317" width="11.28515625" style="81" customWidth="1"/>
    <col min="2318" max="2318" width="17.140625" style="81" customWidth="1"/>
    <col min="2319" max="2319" width="15.28515625" style="81" customWidth="1"/>
    <col min="2320" max="2320" width="14.28515625" style="81" customWidth="1"/>
    <col min="2321" max="2321" width="12" style="81" customWidth="1"/>
    <col min="2322" max="2322" width="11" style="81" customWidth="1"/>
    <col min="2323" max="2323" width="10.5703125" style="81" customWidth="1"/>
    <col min="2324" max="2324" width="12" style="81" customWidth="1"/>
    <col min="2325" max="2325" width="10" style="81" customWidth="1"/>
    <col min="2326" max="2326" width="13.7109375" style="81" customWidth="1"/>
    <col min="2327" max="2327" width="16.28515625" style="81" customWidth="1"/>
    <col min="2328" max="2328" width="10" style="81" customWidth="1"/>
    <col min="2329" max="2329" width="10.7109375" style="81" customWidth="1"/>
    <col min="2330" max="2330" width="8" style="81" customWidth="1"/>
    <col min="2331" max="2331" width="5.85546875" style="81" customWidth="1"/>
    <col min="2332" max="2556" width="11.42578125" style="81"/>
    <col min="2557" max="2557" width="20.42578125" style="81" customWidth="1"/>
    <col min="2558" max="2558" width="14.7109375" style="81" customWidth="1"/>
    <col min="2559" max="2559" width="15.42578125" style="81" customWidth="1"/>
    <col min="2560" max="2561" width="11.140625" style="81" customWidth="1"/>
    <col min="2562" max="2562" width="16.140625" style="81" customWidth="1"/>
    <col min="2563" max="2563" width="12.28515625" style="81" customWidth="1"/>
    <col min="2564" max="2565" width="12.5703125" style="81" customWidth="1"/>
    <col min="2566" max="2566" width="10.5703125" style="81" customWidth="1"/>
    <col min="2567" max="2567" width="13.5703125" style="81" customWidth="1"/>
    <col min="2568" max="2568" width="21.7109375" style="81" customWidth="1"/>
    <col min="2569" max="2569" width="17.28515625" style="81" customWidth="1"/>
    <col min="2570" max="2570" width="16.42578125" style="81" customWidth="1"/>
    <col min="2571" max="2571" width="12.85546875" style="81" customWidth="1"/>
    <col min="2572" max="2572" width="11.7109375" style="81" customWidth="1"/>
    <col min="2573" max="2573" width="11.28515625" style="81" customWidth="1"/>
    <col min="2574" max="2574" width="17.140625" style="81" customWidth="1"/>
    <col min="2575" max="2575" width="15.28515625" style="81" customWidth="1"/>
    <col min="2576" max="2576" width="14.28515625" style="81" customWidth="1"/>
    <col min="2577" max="2577" width="12" style="81" customWidth="1"/>
    <col min="2578" max="2578" width="11" style="81" customWidth="1"/>
    <col min="2579" max="2579" width="10.5703125" style="81" customWidth="1"/>
    <col min="2580" max="2580" width="12" style="81" customWidth="1"/>
    <col min="2581" max="2581" width="10" style="81" customWidth="1"/>
    <col min="2582" max="2582" width="13.7109375" style="81" customWidth="1"/>
    <col min="2583" max="2583" width="16.28515625" style="81" customWidth="1"/>
    <col min="2584" max="2584" width="10" style="81" customWidth="1"/>
    <col min="2585" max="2585" width="10.7109375" style="81" customWidth="1"/>
    <col min="2586" max="2586" width="8" style="81" customWidth="1"/>
    <col min="2587" max="2587" width="5.85546875" style="81" customWidth="1"/>
    <col min="2588" max="2812" width="11.42578125" style="81"/>
    <col min="2813" max="2813" width="20.42578125" style="81" customWidth="1"/>
    <col min="2814" max="2814" width="14.7109375" style="81" customWidth="1"/>
    <col min="2815" max="2815" width="15.42578125" style="81" customWidth="1"/>
    <col min="2816" max="2817" width="11.140625" style="81" customWidth="1"/>
    <col min="2818" max="2818" width="16.140625" style="81" customWidth="1"/>
    <col min="2819" max="2819" width="12.28515625" style="81" customWidth="1"/>
    <col min="2820" max="2821" width="12.5703125" style="81" customWidth="1"/>
    <col min="2822" max="2822" width="10.5703125" style="81" customWidth="1"/>
    <col min="2823" max="2823" width="13.5703125" style="81" customWidth="1"/>
    <col min="2824" max="2824" width="21.7109375" style="81" customWidth="1"/>
    <col min="2825" max="2825" width="17.28515625" style="81" customWidth="1"/>
    <col min="2826" max="2826" width="16.42578125" style="81" customWidth="1"/>
    <col min="2827" max="2827" width="12.85546875" style="81" customWidth="1"/>
    <col min="2828" max="2828" width="11.7109375" style="81" customWidth="1"/>
    <col min="2829" max="2829" width="11.28515625" style="81" customWidth="1"/>
    <col min="2830" max="2830" width="17.140625" style="81" customWidth="1"/>
    <col min="2831" max="2831" width="15.28515625" style="81" customWidth="1"/>
    <col min="2832" max="2832" width="14.28515625" style="81" customWidth="1"/>
    <col min="2833" max="2833" width="12" style="81" customWidth="1"/>
    <col min="2834" max="2834" width="11" style="81" customWidth="1"/>
    <col min="2835" max="2835" width="10.5703125" style="81" customWidth="1"/>
    <col min="2836" max="2836" width="12" style="81" customWidth="1"/>
    <col min="2837" max="2837" width="10" style="81" customWidth="1"/>
    <col min="2838" max="2838" width="13.7109375" style="81" customWidth="1"/>
    <col min="2839" max="2839" width="16.28515625" style="81" customWidth="1"/>
    <col min="2840" max="2840" width="10" style="81" customWidth="1"/>
    <col min="2841" max="2841" width="10.7109375" style="81" customWidth="1"/>
    <col min="2842" max="2842" width="8" style="81" customWidth="1"/>
    <col min="2843" max="2843" width="5.85546875" style="81" customWidth="1"/>
    <col min="2844" max="3068" width="11.42578125" style="81"/>
    <col min="3069" max="3069" width="20.42578125" style="81" customWidth="1"/>
    <col min="3070" max="3070" width="14.7109375" style="81" customWidth="1"/>
    <col min="3071" max="3071" width="15.42578125" style="81" customWidth="1"/>
    <col min="3072" max="3073" width="11.140625" style="81" customWidth="1"/>
    <col min="3074" max="3074" width="16.140625" style="81" customWidth="1"/>
    <col min="3075" max="3075" width="12.28515625" style="81" customWidth="1"/>
    <col min="3076" max="3077" width="12.5703125" style="81" customWidth="1"/>
    <col min="3078" max="3078" width="10.5703125" style="81" customWidth="1"/>
    <col min="3079" max="3079" width="13.5703125" style="81" customWidth="1"/>
    <col min="3080" max="3080" width="21.7109375" style="81" customWidth="1"/>
    <col min="3081" max="3081" width="17.28515625" style="81" customWidth="1"/>
    <col min="3082" max="3082" width="16.42578125" style="81" customWidth="1"/>
    <col min="3083" max="3083" width="12.85546875" style="81" customWidth="1"/>
    <col min="3084" max="3084" width="11.7109375" style="81" customWidth="1"/>
    <col min="3085" max="3085" width="11.28515625" style="81" customWidth="1"/>
    <col min="3086" max="3086" width="17.140625" style="81" customWidth="1"/>
    <col min="3087" max="3087" width="15.28515625" style="81" customWidth="1"/>
    <col min="3088" max="3088" width="14.28515625" style="81" customWidth="1"/>
    <col min="3089" max="3089" width="12" style="81" customWidth="1"/>
    <col min="3090" max="3090" width="11" style="81" customWidth="1"/>
    <col min="3091" max="3091" width="10.5703125" style="81" customWidth="1"/>
    <col min="3092" max="3092" width="12" style="81" customWidth="1"/>
    <col min="3093" max="3093" width="10" style="81" customWidth="1"/>
    <col min="3094" max="3094" width="13.7109375" style="81" customWidth="1"/>
    <col min="3095" max="3095" width="16.28515625" style="81" customWidth="1"/>
    <col min="3096" max="3096" width="10" style="81" customWidth="1"/>
    <col min="3097" max="3097" width="10.7109375" style="81" customWidth="1"/>
    <col min="3098" max="3098" width="8" style="81" customWidth="1"/>
    <col min="3099" max="3099" width="5.85546875" style="81" customWidth="1"/>
    <col min="3100" max="3324" width="11.42578125" style="81"/>
    <col min="3325" max="3325" width="20.42578125" style="81" customWidth="1"/>
    <col min="3326" max="3326" width="14.7109375" style="81" customWidth="1"/>
    <col min="3327" max="3327" width="15.42578125" style="81" customWidth="1"/>
    <col min="3328" max="3329" width="11.140625" style="81" customWidth="1"/>
    <col min="3330" max="3330" width="16.140625" style="81" customWidth="1"/>
    <col min="3331" max="3331" width="12.28515625" style="81" customWidth="1"/>
    <col min="3332" max="3333" width="12.5703125" style="81" customWidth="1"/>
    <col min="3334" max="3334" width="10.5703125" style="81" customWidth="1"/>
    <col min="3335" max="3335" width="13.5703125" style="81" customWidth="1"/>
    <col min="3336" max="3336" width="21.7109375" style="81" customWidth="1"/>
    <col min="3337" max="3337" width="17.28515625" style="81" customWidth="1"/>
    <col min="3338" max="3338" width="16.42578125" style="81" customWidth="1"/>
    <col min="3339" max="3339" width="12.85546875" style="81" customWidth="1"/>
    <col min="3340" max="3340" width="11.7109375" style="81" customWidth="1"/>
    <col min="3341" max="3341" width="11.28515625" style="81" customWidth="1"/>
    <col min="3342" max="3342" width="17.140625" style="81" customWidth="1"/>
    <col min="3343" max="3343" width="15.28515625" style="81" customWidth="1"/>
    <col min="3344" max="3344" width="14.28515625" style="81" customWidth="1"/>
    <col min="3345" max="3345" width="12" style="81" customWidth="1"/>
    <col min="3346" max="3346" width="11" style="81" customWidth="1"/>
    <col min="3347" max="3347" width="10.5703125" style="81" customWidth="1"/>
    <col min="3348" max="3348" width="12" style="81" customWidth="1"/>
    <col min="3349" max="3349" width="10" style="81" customWidth="1"/>
    <col min="3350" max="3350" width="13.7109375" style="81" customWidth="1"/>
    <col min="3351" max="3351" width="16.28515625" style="81" customWidth="1"/>
    <col min="3352" max="3352" width="10" style="81" customWidth="1"/>
    <col min="3353" max="3353" width="10.7109375" style="81" customWidth="1"/>
    <col min="3354" max="3354" width="8" style="81" customWidth="1"/>
    <col min="3355" max="3355" width="5.85546875" style="81" customWidth="1"/>
    <col min="3356" max="3580" width="11.42578125" style="81"/>
    <col min="3581" max="3581" width="20.42578125" style="81" customWidth="1"/>
    <col min="3582" max="3582" width="14.7109375" style="81" customWidth="1"/>
    <col min="3583" max="3583" width="15.42578125" style="81" customWidth="1"/>
    <col min="3584" max="3585" width="11.140625" style="81" customWidth="1"/>
    <col min="3586" max="3586" width="16.140625" style="81" customWidth="1"/>
    <col min="3587" max="3587" width="12.28515625" style="81" customWidth="1"/>
    <col min="3588" max="3589" width="12.5703125" style="81" customWidth="1"/>
    <col min="3590" max="3590" width="10.5703125" style="81" customWidth="1"/>
    <col min="3591" max="3591" width="13.5703125" style="81" customWidth="1"/>
    <col min="3592" max="3592" width="21.7109375" style="81" customWidth="1"/>
    <col min="3593" max="3593" width="17.28515625" style="81" customWidth="1"/>
    <col min="3594" max="3594" width="16.42578125" style="81" customWidth="1"/>
    <col min="3595" max="3595" width="12.85546875" style="81" customWidth="1"/>
    <col min="3596" max="3596" width="11.7109375" style="81" customWidth="1"/>
    <col min="3597" max="3597" width="11.28515625" style="81" customWidth="1"/>
    <col min="3598" max="3598" width="17.140625" style="81" customWidth="1"/>
    <col min="3599" max="3599" width="15.28515625" style="81" customWidth="1"/>
    <col min="3600" max="3600" width="14.28515625" style="81" customWidth="1"/>
    <col min="3601" max="3601" width="12" style="81" customWidth="1"/>
    <col min="3602" max="3602" width="11" style="81" customWidth="1"/>
    <col min="3603" max="3603" width="10.5703125" style="81" customWidth="1"/>
    <col min="3604" max="3604" width="12" style="81" customWidth="1"/>
    <col min="3605" max="3605" width="10" style="81" customWidth="1"/>
    <col min="3606" max="3606" width="13.7109375" style="81" customWidth="1"/>
    <col min="3607" max="3607" width="16.28515625" style="81" customWidth="1"/>
    <col min="3608" max="3608" width="10" style="81" customWidth="1"/>
    <col min="3609" max="3609" width="10.7109375" style="81" customWidth="1"/>
    <col min="3610" max="3610" width="8" style="81" customWidth="1"/>
    <col min="3611" max="3611" width="5.85546875" style="81" customWidth="1"/>
    <col min="3612" max="3836" width="11.42578125" style="81"/>
    <col min="3837" max="3837" width="20.42578125" style="81" customWidth="1"/>
    <col min="3838" max="3838" width="14.7109375" style="81" customWidth="1"/>
    <col min="3839" max="3839" width="15.42578125" style="81" customWidth="1"/>
    <col min="3840" max="3841" width="11.140625" style="81" customWidth="1"/>
    <col min="3842" max="3842" width="16.140625" style="81" customWidth="1"/>
    <col min="3843" max="3843" width="12.28515625" style="81" customWidth="1"/>
    <col min="3844" max="3845" width="12.5703125" style="81" customWidth="1"/>
    <col min="3846" max="3846" width="10.5703125" style="81" customWidth="1"/>
    <col min="3847" max="3847" width="13.5703125" style="81" customWidth="1"/>
    <col min="3848" max="3848" width="21.7109375" style="81" customWidth="1"/>
    <col min="3849" max="3849" width="17.28515625" style="81" customWidth="1"/>
    <col min="3850" max="3850" width="16.42578125" style="81" customWidth="1"/>
    <col min="3851" max="3851" width="12.85546875" style="81" customWidth="1"/>
    <col min="3852" max="3852" width="11.7109375" style="81" customWidth="1"/>
    <col min="3853" max="3853" width="11.28515625" style="81" customWidth="1"/>
    <col min="3854" max="3854" width="17.140625" style="81" customWidth="1"/>
    <col min="3855" max="3855" width="15.28515625" style="81" customWidth="1"/>
    <col min="3856" max="3856" width="14.28515625" style="81" customWidth="1"/>
    <col min="3857" max="3857" width="12" style="81" customWidth="1"/>
    <col min="3858" max="3858" width="11" style="81" customWidth="1"/>
    <col min="3859" max="3859" width="10.5703125" style="81" customWidth="1"/>
    <col min="3860" max="3860" width="12" style="81" customWidth="1"/>
    <col min="3861" max="3861" width="10" style="81" customWidth="1"/>
    <col min="3862" max="3862" width="13.7109375" style="81" customWidth="1"/>
    <col min="3863" max="3863" width="16.28515625" style="81" customWidth="1"/>
    <col min="3864" max="3864" width="10" style="81" customWidth="1"/>
    <col min="3865" max="3865" width="10.7109375" style="81" customWidth="1"/>
    <col min="3866" max="3866" width="8" style="81" customWidth="1"/>
    <col min="3867" max="3867" width="5.85546875" style="81" customWidth="1"/>
    <col min="3868" max="4092" width="11.42578125" style="81"/>
    <col min="4093" max="4093" width="20.42578125" style="81" customWidth="1"/>
    <col min="4094" max="4094" width="14.7109375" style="81" customWidth="1"/>
    <col min="4095" max="4095" width="15.42578125" style="81" customWidth="1"/>
    <col min="4096" max="4097" width="11.140625" style="81" customWidth="1"/>
    <col min="4098" max="4098" width="16.140625" style="81" customWidth="1"/>
    <col min="4099" max="4099" width="12.28515625" style="81" customWidth="1"/>
    <col min="4100" max="4101" width="12.5703125" style="81" customWidth="1"/>
    <col min="4102" max="4102" width="10.5703125" style="81" customWidth="1"/>
    <col min="4103" max="4103" width="13.5703125" style="81" customWidth="1"/>
    <col min="4104" max="4104" width="21.7109375" style="81" customWidth="1"/>
    <col min="4105" max="4105" width="17.28515625" style="81" customWidth="1"/>
    <col min="4106" max="4106" width="16.42578125" style="81" customWidth="1"/>
    <col min="4107" max="4107" width="12.85546875" style="81" customWidth="1"/>
    <col min="4108" max="4108" width="11.7109375" style="81" customWidth="1"/>
    <col min="4109" max="4109" width="11.28515625" style="81" customWidth="1"/>
    <col min="4110" max="4110" width="17.140625" style="81" customWidth="1"/>
    <col min="4111" max="4111" width="15.28515625" style="81" customWidth="1"/>
    <col min="4112" max="4112" width="14.28515625" style="81" customWidth="1"/>
    <col min="4113" max="4113" width="12" style="81" customWidth="1"/>
    <col min="4114" max="4114" width="11" style="81" customWidth="1"/>
    <col min="4115" max="4115" width="10.5703125" style="81" customWidth="1"/>
    <col min="4116" max="4116" width="12" style="81" customWidth="1"/>
    <col min="4117" max="4117" width="10" style="81" customWidth="1"/>
    <col min="4118" max="4118" width="13.7109375" style="81" customWidth="1"/>
    <col min="4119" max="4119" width="16.28515625" style="81" customWidth="1"/>
    <col min="4120" max="4120" width="10" style="81" customWidth="1"/>
    <col min="4121" max="4121" width="10.7109375" style="81" customWidth="1"/>
    <col min="4122" max="4122" width="8" style="81" customWidth="1"/>
    <col min="4123" max="4123" width="5.85546875" style="81" customWidth="1"/>
    <col min="4124" max="4348" width="11.42578125" style="81"/>
    <col min="4349" max="4349" width="20.42578125" style="81" customWidth="1"/>
    <col min="4350" max="4350" width="14.7109375" style="81" customWidth="1"/>
    <col min="4351" max="4351" width="15.42578125" style="81" customWidth="1"/>
    <col min="4352" max="4353" width="11.140625" style="81" customWidth="1"/>
    <col min="4354" max="4354" width="16.140625" style="81" customWidth="1"/>
    <col min="4355" max="4355" width="12.28515625" style="81" customWidth="1"/>
    <col min="4356" max="4357" width="12.5703125" style="81" customWidth="1"/>
    <col min="4358" max="4358" width="10.5703125" style="81" customWidth="1"/>
    <col min="4359" max="4359" width="13.5703125" style="81" customWidth="1"/>
    <col min="4360" max="4360" width="21.7109375" style="81" customWidth="1"/>
    <col min="4361" max="4361" width="17.28515625" style="81" customWidth="1"/>
    <col min="4362" max="4362" width="16.42578125" style="81" customWidth="1"/>
    <col min="4363" max="4363" width="12.85546875" style="81" customWidth="1"/>
    <col min="4364" max="4364" width="11.7109375" style="81" customWidth="1"/>
    <col min="4365" max="4365" width="11.28515625" style="81" customWidth="1"/>
    <col min="4366" max="4366" width="17.140625" style="81" customWidth="1"/>
    <col min="4367" max="4367" width="15.28515625" style="81" customWidth="1"/>
    <col min="4368" max="4368" width="14.28515625" style="81" customWidth="1"/>
    <col min="4369" max="4369" width="12" style="81" customWidth="1"/>
    <col min="4370" max="4370" width="11" style="81" customWidth="1"/>
    <col min="4371" max="4371" width="10.5703125" style="81" customWidth="1"/>
    <col min="4372" max="4372" width="12" style="81" customWidth="1"/>
    <col min="4373" max="4373" width="10" style="81" customWidth="1"/>
    <col min="4374" max="4374" width="13.7109375" style="81" customWidth="1"/>
    <col min="4375" max="4375" width="16.28515625" style="81" customWidth="1"/>
    <col min="4376" max="4376" width="10" style="81" customWidth="1"/>
    <col min="4377" max="4377" width="10.7109375" style="81" customWidth="1"/>
    <col min="4378" max="4378" width="8" style="81" customWidth="1"/>
    <col min="4379" max="4379" width="5.85546875" style="81" customWidth="1"/>
    <col min="4380" max="4604" width="11.42578125" style="81"/>
    <col min="4605" max="4605" width="20.42578125" style="81" customWidth="1"/>
    <col min="4606" max="4606" width="14.7109375" style="81" customWidth="1"/>
    <col min="4607" max="4607" width="15.42578125" style="81" customWidth="1"/>
    <col min="4608" max="4609" width="11.140625" style="81" customWidth="1"/>
    <col min="4610" max="4610" width="16.140625" style="81" customWidth="1"/>
    <col min="4611" max="4611" width="12.28515625" style="81" customWidth="1"/>
    <col min="4612" max="4613" width="12.5703125" style="81" customWidth="1"/>
    <col min="4614" max="4614" width="10.5703125" style="81" customWidth="1"/>
    <col min="4615" max="4615" width="13.5703125" style="81" customWidth="1"/>
    <col min="4616" max="4616" width="21.7109375" style="81" customWidth="1"/>
    <col min="4617" max="4617" width="17.28515625" style="81" customWidth="1"/>
    <col min="4618" max="4618" width="16.42578125" style="81" customWidth="1"/>
    <col min="4619" max="4619" width="12.85546875" style="81" customWidth="1"/>
    <col min="4620" max="4620" width="11.7109375" style="81" customWidth="1"/>
    <col min="4621" max="4621" width="11.28515625" style="81" customWidth="1"/>
    <col min="4622" max="4622" width="17.140625" style="81" customWidth="1"/>
    <col min="4623" max="4623" width="15.28515625" style="81" customWidth="1"/>
    <col min="4624" max="4624" width="14.28515625" style="81" customWidth="1"/>
    <col min="4625" max="4625" width="12" style="81" customWidth="1"/>
    <col min="4626" max="4626" width="11" style="81" customWidth="1"/>
    <col min="4627" max="4627" width="10.5703125" style="81" customWidth="1"/>
    <col min="4628" max="4628" width="12" style="81" customWidth="1"/>
    <col min="4629" max="4629" width="10" style="81" customWidth="1"/>
    <col min="4630" max="4630" width="13.7109375" style="81" customWidth="1"/>
    <col min="4631" max="4631" width="16.28515625" style="81" customWidth="1"/>
    <col min="4632" max="4632" width="10" style="81" customWidth="1"/>
    <col min="4633" max="4633" width="10.7109375" style="81" customWidth="1"/>
    <col min="4634" max="4634" width="8" style="81" customWidth="1"/>
    <col min="4635" max="4635" width="5.85546875" style="81" customWidth="1"/>
    <col min="4636" max="4860" width="11.42578125" style="81"/>
    <col min="4861" max="4861" width="20.42578125" style="81" customWidth="1"/>
    <col min="4862" max="4862" width="14.7109375" style="81" customWidth="1"/>
    <col min="4863" max="4863" width="15.42578125" style="81" customWidth="1"/>
    <col min="4864" max="4865" width="11.140625" style="81" customWidth="1"/>
    <col min="4866" max="4866" width="16.140625" style="81" customWidth="1"/>
    <col min="4867" max="4867" width="12.28515625" style="81" customWidth="1"/>
    <col min="4868" max="4869" width="12.5703125" style="81" customWidth="1"/>
    <col min="4870" max="4870" width="10.5703125" style="81" customWidth="1"/>
    <col min="4871" max="4871" width="13.5703125" style="81" customWidth="1"/>
    <col min="4872" max="4872" width="21.7109375" style="81" customWidth="1"/>
    <col min="4873" max="4873" width="17.28515625" style="81" customWidth="1"/>
    <col min="4874" max="4874" width="16.42578125" style="81" customWidth="1"/>
    <col min="4875" max="4875" width="12.85546875" style="81" customWidth="1"/>
    <col min="4876" max="4876" width="11.7109375" style="81" customWidth="1"/>
    <col min="4877" max="4877" width="11.28515625" style="81" customWidth="1"/>
    <col min="4878" max="4878" width="17.140625" style="81" customWidth="1"/>
    <col min="4879" max="4879" width="15.28515625" style="81" customWidth="1"/>
    <col min="4880" max="4880" width="14.28515625" style="81" customWidth="1"/>
    <col min="4881" max="4881" width="12" style="81" customWidth="1"/>
    <col min="4882" max="4882" width="11" style="81" customWidth="1"/>
    <col min="4883" max="4883" width="10.5703125" style="81" customWidth="1"/>
    <col min="4884" max="4884" width="12" style="81" customWidth="1"/>
    <col min="4885" max="4885" width="10" style="81" customWidth="1"/>
    <col min="4886" max="4886" width="13.7109375" style="81" customWidth="1"/>
    <col min="4887" max="4887" width="16.28515625" style="81" customWidth="1"/>
    <col min="4888" max="4888" width="10" style="81" customWidth="1"/>
    <col min="4889" max="4889" width="10.7109375" style="81" customWidth="1"/>
    <col min="4890" max="4890" width="8" style="81" customWidth="1"/>
    <col min="4891" max="4891" width="5.85546875" style="81" customWidth="1"/>
    <col min="4892" max="5116" width="11.42578125" style="81"/>
    <col min="5117" max="5117" width="20.42578125" style="81" customWidth="1"/>
    <col min="5118" max="5118" width="14.7109375" style="81" customWidth="1"/>
    <col min="5119" max="5119" width="15.42578125" style="81" customWidth="1"/>
    <col min="5120" max="5121" width="11.140625" style="81" customWidth="1"/>
    <col min="5122" max="5122" width="16.140625" style="81" customWidth="1"/>
    <col min="5123" max="5123" width="12.28515625" style="81" customWidth="1"/>
    <col min="5124" max="5125" width="12.5703125" style="81" customWidth="1"/>
    <col min="5126" max="5126" width="10.5703125" style="81" customWidth="1"/>
    <col min="5127" max="5127" width="13.5703125" style="81" customWidth="1"/>
    <col min="5128" max="5128" width="21.7109375" style="81" customWidth="1"/>
    <col min="5129" max="5129" width="17.28515625" style="81" customWidth="1"/>
    <col min="5130" max="5130" width="16.42578125" style="81" customWidth="1"/>
    <col min="5131" max="5131" width="12.85546875" style="81" customWidth="1"/>
    <col min="5132" max="5132" width="11.7109375" style="81" customWidth="1"/>
    <col min="5133" max="5133" width="11.28515625" style="81" customWidth="1"/>
    <col min="5134" max="5134" width="17.140625" style="81" customWidth="1"/>
    <col min="5135" max="5135" width="15.28515625" style="81" customWidth="1"/>
    <col min="5136" max="5136" width="14.28515625" style="81" customWidth="1"/>
    <col min="5137" max="5137" width="12" style="81" customWidth="1"/>
    <col min="5138" max="5138" width="11" style="81" customWidth="1"/>
    <col min="5139" max="5139" width="10.5703125" style="81" customWidth="1"/>
    <col min="5140" max="5140" width="12" style="81" customWidth="1"/>
    <col min="5141" max="5141" width="10" style="81" customWidth="1"/>
    <col min="5142" max="5142" width="13.7109375" style="81" customWidth="1"/>
    <col min="5143" max="5143" width="16.28515625" style="81" customWidth="1"/>
    <col min="5144" max="5144" width="10" style="81" customWidth="1"/>
    <col min="5145" max="5145" width="10.7109375" style="81" customWidth="1"/>
    <col min="5146" max="5146" width="8" style="81" customWidth="1"/>
    <col min="5147" max="5147" width="5.85546875" style="81" customWidth="1"/>
    <col min="5148" max="5372" width="11.42578125" style="81"/>
    <col min="5373" max="5373" width="20.42578125" style="81" customWidth="1"/>
    <col min="5374" max="5374" width="14.7109375" style="81" customWidth="1"/>
    <col min="5375" max="5375" width="15.42578125" style="81" customWidth="1"/>
    <col min="5376" max="5377" width="11.140625" style="81" customWidth="1"/>
    <col min="5378" max="5378" width="16.140625" style="81" customWidth="1"/>
    <col min="5379" max="5379" width="12.28515625" style="81" customWidth="1"/>
    <col min="5380" max="5381" width="12.5703125" style="81" customWidth="1"/>
    <col min="5382" max="5382" width="10.5703125" style="81" customWidth="1"/>
    <col min="5383" max="5383" width="13.5703125" style="81" customWidth="1"/>
    <col min="5384" max="5384" width="21.7109375" style="81" customWidth="1"/>
    <col min="5385" max="5385" width="17.28515625" style="81" customWidth="1"/>
    <col min="5386" max="5386" width="16.42578125" style="81" customWidth="1"/>
    <col min="5387" max="5387" width="12.85546875" style="81" customWidth="1"/>
    <col min="5388" max="5388" width="11.7109375" style="81" customWidth="1"/>
    <col min="5389" max="5389" width="11.28515625" style="81" customWidth="1"/>
    <col min="5390" max="5390" width="17.140625" style="81" customWidth="1"/>
    <col min="5391" max="5391" width="15.28515625" style="81" customWidth="1"/>
    <col min="5392" max="5392" width="14.28515625" style="81" customWidth="1"/>
    <col min="5393" max="5393" width="12" style="81" customWidth="1"/>
    <col min="5394" max="5394" width="11" style="81" customWidth="1"/>
    <col min="5395" max="5395" width="10.5703125" style="81" customWidth="1"/>
    <col min="5396" max="5396" width="12" style="81" customWidth="1"/>
    <col min="5397" max="5397" width="10" style="81" customWidth="1"/>
    <col min="5398" max="5398" width="13.7109375" style="81" customWidth="1"/>
    <col min="5399" max="5399" width="16.28515625" style="81" customWidth="1"/>
    <col min="5400" max="5400" width="10" style="81" customWidth="1"/>
    <col min="5401" max="5401" width="10.7109375" style="81" customWidth="1"/>
    <col min="5402" max="5402" width="8" style="81" customWidth="1"/>
    <col min="5403" max="5403" width="5.85546875" style="81" customWidth="1"/>
    <col min="5404" max="5628" width="11.42578125" style="81"/>
    <col min="5629" max="5629" width="20.42578125" style="81" customWidth="1"/>
    <col min="5630" max="5630" width="14.7109375" style="81" customWidth="1"/>
    <col min="5631" max="5631" width="15.42578125" style="81" customWidth="1"/>
    <col min="5632" max="5633" width="11.140625" style="81" customWidth="1"/>
    <col min="5634" max="5634" width="16.140625" style="81" customWidth="1"/>
    <col min="5635" max="5635" width="12.28515625" style="81" customWidth="1"/>
    <col min="5636" max="5637" width="12.5703125" style="81" customWidth="1"/>
    <col min="5638" max="5638" width="10.5703125" style="81" customWidth="1"/>
    <col min="5639" max="5639" width="13.5703125" style="81" customWidth="1"/>
    <col min="5640" max="5640" width="21.7109375" style="81" customWidth="1"/>
    <col min="5641" max="5641" width="17.28515625" style="81" customWidth="1"/>
    <col min="5642" max="5642" width="16.42578125" style="81" customWidth="1"/>
    <col min="5643" max="5643" width="12.85546875" style="81" customWidth="1"/>
    <col min="5644" max="5644" width="11.7109375" style="81" customWidth="1"/>
    <col min="5645" max="5645" width="11.28515625" style="81" customWidth="1"/>
    <col min="5646" max="5646" width="17.140625" style="81" customWidth="1"/>
    <col min="5647" max="5647" width="15.28515625" style="81" customWidth="1"/>
    <col min="5648" max="5648" width="14.28515625" style="81" customWidth="1"/>
    <col min="5649" max="5649" width="12" style="81" customWidth="1"/>
    <col min="5650" max="5650" width="11" style="81" customWidth="1"/>
    <col min="5651" max="5651" width="10.5703125" style="81" customWidth="1"/>
    <col min="5652" max="5652" width="12" style="81" customWidth="1"/>
    <col min="5653" max="5653" width="10" style="81" customWidth="1"/>
    <col min="5654" max="5654" width="13.7109375" style="81" customWidth="1"/>
    <col min="5655" max="5655" width="16.28515625" style="81" customWidth="1"/>
    <col min="5656" max="5656" width="10" style="81" customWidth="1"/>
    <col min="5657" max="5657" width="10.7109375" style="81" customWidth="1"/>
    <col min="5658" max="5658" width="8" style="81" customWidth="1"/>
    <col min="5659" max="5659" width="5.85546875" style="81" customWidth="1"/>
    <col min="5660" max="5884" width="11.42578125" style="81"/>
    <col min="5885" max="5885" width="20.42578125" style="81" customWidth="1"/>
    <col min="5886" max="5886" width="14.7109375" style="81" customWidth="1"/>
    <col min="5887" max="5887" width="15.42578125" style="81" customWidth="1"/>
    <col min="5888" max="5889" width="11.140625" style="81" customWidth="1"/>
    <col min="5890" max="5890" width="16.140625" style="81" customWidth="1"/>
    <col min="5891" max="5891" width="12.28515625" style="81" customWidth="1"/>
    <col min="5892" max="5893" width="12.5703125" style="81" customWidth="1"/>
    <col min="5894" max="5894" width="10.5703125" style="81" customWidth="1"/>
    <col min="5895" max="5895" width="13.5703125" style="81" customWidth="1"/>
    <col min="5896" max="5896" width="21.7109375" style="81" customWidth="1"/>
    <col min="5897" max="5897" width="17.28515625" style="81" customWidth="1"/>
    <col min="5898" max="5898" width="16.42578125" style="81" customWidth="1"/>
    <col min="5899" max="5899" width="12.85546875" style="81" customWidth="1"/>
    <col min="5900" max="5900" width="11.7109375" style="81" customWidth="1"/>
    <col min="5901" max="5901" width="11.28515625" style="81" customWidth="1"/>
    <col min="5902" max="5902" width="17.140625" style="81" customWidth="1"/>
    <col min="5903" max="5903" width="15.28515625" style="81" customWidth="1"/>
    <col min="5904" max="5904" width="14.28515625" style="81" customWidth="1"/>
    <col min="5905" max="5905" width="12" style="81" customWidth="1"/>
    <col min="5906" max="5906" width="11" style="81" customWidth="1"/>
    <col min="5907" max="5907" width="10.5703125" style="81" customWidth="1"/>
    <col min="5908" max="5908" width="12" style="81" customWidth="1"/>
    <col min="5909" max="5909" width="10" style="81" customWidth="1"/>
    <col min="5910" max="5910" width="13.7109375" style="81" customWidth="1"/>
    <col min="5911" max="5911" width="16.28515625" style="81" customWidth="1"/>
    <col min="5912" max="5912" width="10" style="81" customWidth="1"/>
    <col min="5913" max="5913" width="10.7109375" style="81" customWidth="1"/>
    <col min="5914" max="5914" width="8" style="81" customWidth="1"/>
    <col min="5915" max="5915" width="5.85546875" style="81" customWidth="1"/>
    <col min="5916" max="6140" width="11.42578125" style="81"/>
    <col min="6141" max="6141" width="20.42578125" style="81" customWidth="1"/>
    <col min="6142" max="6142" width="14.7109375" style="81" customWidth="1"/>
    <col min="6143" max="6143" width="15.42578125" style="81" customWidth="1"/>
    <col min="6144" max="6145" width="11.140625" style="81" customWidth="1"/>
    <col min="6146" max="6146" width="16.140625" style="81" customWidth="1"/>
    <col min="6147" max="6147" width="12.28515625" style="81" customWidth="1"/>
    <col min="6148" max="6149" width="12.5703125" style="81" customWidth="1"/>
    <col min="6150" max="6150" width="10.5703125" style="81" customWidth="1"/>
    <col min="6151" max="6151" width="13.5703125" style="81" customWidth="1"/>
    <col min="6152" max="6152" width="21.7109375" style="81" customWidth="1"/>
    <col min="6153" max="6153" width="17.28515625" style="81" customWidth="1"/>
    <col min="6154" max="6154" width="16.42578125" style="81" customWidth="1"/>
    <col min="6155" max="6155" width="12.85546875" style="81" customWidth="1"/>
    <col min="6156" max="6156" width="11.7109375" style="81" customWidth="1"/>
    <col min="6157" max="6157" width="11.28515625" style="81" customWidth="1"/>
    <col min="6158" max="6158" width="17.140625" style="81" customWidth="1"/>
    <col min="6159" max="6159" width="15.28515625" style="81" customWidth="1"/>
    <col min="6160" max="6160" width="14.28515625" style="81" customWidth="1"/>
    <col min="6161" max="6161" width="12" style="81" customWidth="1"/>
    <col min="6162" max="6162" width="11" style="81" customWidth="1"/>
    <col min="6163" max="6163" width="10.5703125" style="81" customWidth="1"/>
    <col min="6164" max="6164" width="12" style="81" customWidth="1"/>
    <col min="6165" max="6165" width="10" style="81" customWidth="1"/>
    <col min="6166" max="6166" width="13.7109375" style="81" customWidth="1"/>
    <col min="6167" max="6167" width="16.28515625" style="81" customWidth="1"/>
    <col min="6168" max="6168" width="10" style="81" customWidth="1"/>
    <col min="6169" max="6169" width="10.7109375" style="81" customWidth="1"/>
    <col min="6170" max="6170" width="8" style="81" customWidth="1"/>
    <col min="6171" max="6171" width="5.85546875" style="81" customWidth="1"/>
    <col min="6172" max="6396" width="11.42578125" style="81"/>
    <col min="6397" max="6397" width="20.42578125" style="81" customWidth="1"/>
    <col min="6398" max="6398" width="14.7109375" style="81" customWidth="1"/>
    <col min="6399" max="6399" width="15.42578125" style="81" customWidth="1"/>
    <col min="6400" max="6401" width="11.140625" style="81" customWidth="1"/>
    <col min="6402" max="6402" width="16.140625" style="81" customWidth="1"/>
    <col min="6403" max="6403" width="12.28515625" style="81" customWidth="1"/>
    <col min="6404" max="6405" width="12.5703125" style="81" customWidth="1"/>
    <col min="6406" max="6406" width="10.5703125" style="81" customWidth="1"/>
    <col min="6407" max="6407" width="13.5703125" style="81" customWidth="1"/>
    <col min="6408" max="6408" width="21.7109375" style="81" customWidth="1"/>
    <col min="6409" max="6409" width="17.28515625" style="81" customWidth="1"/>
    <col min="6410" max="6410" width="16.42578125" style="81" customWidth="1"/>
    <col min="6411" max="6411" width="12.85546875" style="81" customWidth="1"/>
    <col min="6412" max="6412" width="11.7109375" style="81" customWidth="1"/>
    <col min="6413" max="6413" width="11.28515625" style="81" customWidth="1"/>
    <col min="6414" max="6414" width="17.140625" style="81" customWidth="1"/>
    <col min="6415" max="6415" width="15.28515625" style="81" customWidth="1"/>
    <col min="6416" max="6416" width="14.28515625" style="81" customWidth="1"/>
    <col min="6417" max="6417" width="12" style="81" customWidth="1"/>
    <col min="6418" max="6418" width="11" style="81" customWidth="1"/>
    <col min="6419" max="6419" width="10.5703125" style="81" customWidth="1"/>
    <col min="6420" max="6420" width="12" style="81" customWidth="1"/>
    <col min="6421" max="6421" width="10" style="81" customWidth="1"/>
    <col min="6422" max="6422" width="13.7109375" style="81" customWidth="1"/>
    <col min="6423" max="6423" width="16.28515625" style="81" customWidth="1"/>
    <col min="6424" max="6424" width="10" style="81" customWidth="1"/>
    <col min="6425" max="6425" width="10.7109375" style="81" customWidth="1"/>
    <col min="6426" max="6426" width="8" style="81" customWidth="1"/>
    <col min="6427" max="6427" width="5.85546875" style="81" customWidth="1"/>
    <col min="6428" max="6652" width="11.42578125" style="81"/>
    <col min="6653" max="6653" width="20.42578125" style="81" customWidth="1"/>
    <col min="6654" max="6654" width="14.7109375" style="81" customWidth="1"/>
    <col min="6655" max="6655" width="15.42578125" style="81" customWidth="1"/>
    <col min="6656" max="6657" width="11.140625" style="81" customWidth="1"/>
    <col min="6658" max="6658" width="16.140625" style="81" customWidth="1"/>
    <col min="6659" max="6659" width="12.28515625" style="81" customWidth="1"/>
    <col min="6660" max="6661" width="12.5703125" style="81" customWidth="1"/>
    <col min="6662" max="6662" width="10.5703125" style="81" customWidth="1"/>
    <col min="6663" max="6663" width="13.5703125" style="81" customWidth="1"/>
    <col min="6664" max="6664" width="21.7109375" style="81" customWidth="1"/>
    <col min="6665" max="6665" width="17.28515625" style="81" customWidth="1"/>
    <col min="6666" max="6666" width="16.42578125" style="81" customWidth="1"/>
    <col min="6667" max="6667" width="12.85546875" style="81" customWidth="1"/>
    <col min="6668" max="6668" width="11.7109375" style="81" customWidth="1"/>
    <col min="6669" max="6669" width="11.28515625" style="81" customWidth="1"/>
    <col min="6670" max="6670" width="17.140625" style="81" customWidth="1"/>
    <col min="6671" max="6671" width="15.28515625" style="81" customWidth="1"/>
    <col min="6672" max="6672" width="14.28515625" style="81" customWidth="1"/>
    <col min="6673" max="6673" width="12" style="81" customWidth="1"/>
    <col min="6674" max="6674" width="11" style="81" customWidth="1"/>
    <col min="6675" max="6675" width="10.5703125" style="81" customWidth="1"/>
    <col min="6676" max="6676" width="12" style="81" customWidth="1"/>
    <col min="6677" max="6677" width="10" style="81" customWidth="1"/>
    <col min="6678" max="6678" width="13.7109375" style="81" customWidth="1"/>
    <col min="6679" max="6679" width="16.28515625" style="81" customWidth="1"/>
    <col min="6680" max="6680" width="10" style="81" customWidth="1"/>
    <col min="6681" max="6681" width="10.7109375" style="81" customWidth="1"/>
    <col min="6682" max="6682" width="8" style="81" customWidth="1"/>
    <col min="6683" max="6683" width="5.85546875" style="81" customWidth="1"/>
    <col min="6684" max="6908" width="11.42578125" style="81"/>
    <col min="6909" max="6909" width="20.42578125" style="81" customWidth="1"/>
    <col min="6910" max="6910" width="14.7109375" style="81" customWidth="1"/>
    <col min="6911" max="6911" width="15.42578125" style="81" customWidth="1"/>
    <col min="6912" max="6913" width="11.140625" style="81" customWidth="1"/>
    <col min="6914" max="6914" width="16.140625" style="81" customWidth="1"/>
    <col min="6915" max="6915" width="12.28515625" style="81" customWidth="1"/>
    <col min="6916" max="6917" width="12.5703125" style="81" customWidth="1"/>
    <col min="6918" max="6918" width="10.5703125" style="81" customWidth="1"/>
    <col min="6919" max="6919" width="13.5703125" style="81" customWidth="1"/>
    <col min="6920" max="6920" width="21.7109375" style="81" customWidth="1"/>
    <col min="6921" max="6921" width="17.28515625" style="81" customWidth="1"/>
    <col min="6922" max="6922" width="16.42578125" style="81" customWidth="1"/>
    <col min="6923" max="6923" width="12.85546875" style="81" customWidth="1"/>
    <col min="6924" max="6924" width="11.7109375" style="81" customWidth="1"/>
    <col min="6925" max="6925" width="11.28515625" style="81" customWidth="1"/>
    <col min="6926" max="6926" width="17.140625" style="81" customWidth="1"/>
    <col min="6927" max="6927" width="15.28515625" style="81" customWidth="1"/>
    <col min="6928" max="6928" width="14.28515625" style="81" customWidth="1"/>
    <col min="6929" max="6929" width="12" style="81" customWidth="1"/>
    <col min="6930" max="6930" width="11" style="81" customWidth="1"/>
    <col min="6931" max="6931" width="10.5703125" style="81" customWidth="1"/>
    <col min="6932" max="6932" width="12" style="81" customWidth="1"/>
    <col min="6933" max="6933" width="10" style="81" customWidth="1"/>
    <col min="6934" max="6934" width="13.7109375" style="81" customWidth="1"/>
    <col min="6935" max="6935" width="16.28515625" style="81" customWidth="1"/>
    <col min="6936" max="6936" width="10" style="81" customWidth="1"/>
    <col min="6937" max="6937" width="10.7109375" style="81" customWidth="1"/>
    <col min="6938" max="6938" width="8" style="81" customWidth="1"/>
    <col min="6939" max="6939" width="5.85546875" style="81" customWidth="1"/>
    <col min="6940" max="7164" width="11.42578125" style="81"/>
    <col min="7165" max="7165" width="20.42578125" style="81" customWidth="1"/>
    <col min="7166" max="7166" width="14.7109375" style="81" customWidth="1"/>
    <col min="7167" max="7167" width="15.42578125" style="81" customWidth="1"/>
    <col min="7168" max="7169" width="11.140625" style="81" customWidth="1"/>
    <col min="7170" max="7170" width="16.140625" style="81" customWidth="1"/>
    <col min="7171" max="7171" width="12.28515625" style="81" customWidth="1"/>
    <col min="7172" max="7173" width="12.5703125" style="81" customWidth="1"/>
    <col min="7174" max="7174" width="10.5703125" style="81" customWidth="1"/>
    <col min="7175" max="7175" width="13.5703125" style="81" customWidth="1"/>
    <col min="7176" max="7176" width="21.7109375" style="81" customWidth="1"/>
    <col min="7177" max="7177" width="17.28515625" style="81" customWidth="1"/>
    <col min="7178" max="7178" width="16.42578125" style="81" customWidth="1"/>
    <col min="7179" max="7179" width="12.85546875" style="81" customWidth="1"/>
    <col min="7180" max="7180" width="11.7109375" style="81" customWidth="1"/>
    <col min="7181" max="7181" width="11.28515625" style="81" customWidth="1"/>
    <col min="7182" max="7182" width="17.140625" style="81" customWidth="1"/>
    <col min="7183" max="7183" width="15.28515625" style="81" customWidth="1"/>
    <col min="7184" max="7184" width="14.28515625" style="81" customWidth="1"/>
    <col min="7185" max="7185" width="12" style="81" customWidth="1"/>
    <col min="7186" max="7186" width="11" style="81" customWidth="1"/>
    <col min="7187" max="7187" width="10.5703125" style="81" customWidth="1"/>
    <col min="7188" max="7188" width="12" style="81" customWidth="1"/>
    <col min="7189" max="7189" width="10" style="81" customWidth="1"/>
    <col min="7190" max="7190" width="13.7109375" style="81" customWidth="1"/>
    <col min="7191" max="7191" width="16.28515625" style="81" customWidth="1"/>
    <col min="7192" max="7192" width="10" style="81" customWidth="1"/>
    <col min="7193" max="7193" width="10.7109375" style="81" customWidth="1"/>
    <col min="7194" max="7194" width="8" style="81" customWidth="1"/>
    <col min="7195" max="7195" width="5.85546875" style="81" customWidth="1"/>
    <col min="7196" max="7420" width="11.42578125" style="81"/>
    <col min="7421" max="7421" width="20.42578125" style="81" customWidth="1"/>
    <col min="7422" max="7422" width="14.7109375" style="81" customWidth="1"/>
    <col min="7423" max="7423" width="15.42578125" style="81" customWidth="1"/>
    <col min="7424" max="7425" width="11.140625" style="81" customWidth="1"/>
    <col min="7426" max="7426" width="16.140625" style="81" customWidth="1"/>
    <col min="7427" max="7427" width="12.28515625" style="81" customWidth="1"/>
    <col min="7428" max="7429" width="12.5703125" style="81" customWidth="1"/>
    <col min="7430" max="7430" width="10.5703125" style="81" customWidth="1"/>
    <col min="7431" max="7431" width="13.5703125" style="81" customWidth="1"/>
    <col min="7432" max="7432" width="21.7109375" style="81" customWidth="1"/>
    <col min="7433" max="7433" width="17.28515625" style="81" customWidth="1"/>
    <col min="7434" max="7434" width="16.42578125" style="81" customWidth="1"/>
    <col min="7435" max="7435" width="12.85546875" style="81" customWidth="1"/>
    <col min="7436" max="7436" width="11.7109375" style="81" customWidth="1"/>
    <col min="7437" max="7437" width="11.28515625" style="81" customWidth="1"/>
    <col min="7438" max="7438" width="17.140625" style="81" customWidth="1"/>
    <col min="7439" max="7439" width="15.28515625" style="81" customWidth="1"/>
    <col min="7440" max="7440" width="14.28515625" style="81" customWidth="1"/>
    <col min="7441" max="7441" width="12" style="81" customWidth="1"/>
    <col min="7442" max="7442" width="11" style="81" customWidth="1"/>
    <col min="7443" max="7443" width="10.5703125" style="81" customWidth="1"/>
    <col min="7444" max="7444" width="12" style="81" customWidth="1"/>
    <col min="7445" max="7445" width="10" style="81" customWidth="1"/>
    <col min="7446" max="7446" width="13.7109375" style="81" customWidth="1"/>
    <col min="7447" max="7447" width="16.28515625" style="81" customWidth="1"/>
    <col min="7448" max="7448" width="10" style="81" customWidth="1"/>
    <col min="7449" max="7449" width="10.7109375" style="81" customWidth="1"/>
    <col min="7450" max="7450" width="8" style="81" customWidth="1"/>
    <col min="7451" max="7451" width="5.85546875" style="81" customWidth="1"/>
    <col min="7452" max="7676" width="11.42578125" style="81"/>
    <col min="7677" max="7677" width="20.42578125" style="81" customWidth="1"/>
    <col min="7678" max="7678" width="14.7109375" style="81" customWidth="1"/>
    <col min="7679" max="7679" width="15.42578125" style="81" customWidth="1"/>
    <col min="7680" max="7681" width="11.140625" style="81" customWidth="1"/>
    <col min="7682" max="7682" width="16.140625" style="81" customWidth="1"/>
    <col min="7683" max="7683" width="12.28515625" style="81" customWidth="1"/>
    <col min="7684" max="7685" width="12.5703125" style="81" customWidth="1"/>
    <col min="7686" max="7686" width="10.5703125" style="81" customWidth="1"/>
    <col min="7687" max="7687" width="13.5703125" style="81" customWidth="1"/>
    <col min="7688" max="7688" width="21.7109375" style="81" customWidth="1"/>
    <col min="7689" max="7689" width="17.28515625" style="81" customWidth="1"/>
    <col min="7690" max="7690" width="16.42578125" style="81" customWidth="1"/>
    <col min="7691" max="7691" width="12.85546875" style="81" customWidth="1"/>
    <col min="7692" max="7692" width="11.7109375" style="81" customWidth="1"/>
    <col min="7693" max="7693" width="11.28515625" style="81" customWidth="1"/>
    <col min="7694" max="7694" width="17.140625" style="81" customWidth="1"/>
    <col min="7695" max="7695" width="15.28515625" style="81" customWidth="1"/>
    <col min="7696" max="7696" width="14.28515625" style="81" customWidth="1"/>
    <col min="7697" max="7697" width="12" style="81" customWidth="1"/>
    <col min="7698" max="7698" width="11" style="81" customWidth="1"/>
    <col min="7699" max="7699" width="10.5703125" style="81" customWidth="1"/>
    <col min="7700" max="7700" width="12" style="81" customWidth="1"/>
    <col min="7701" max="7701" width="10" style="81" customWidth="1"/>
    <col min="7702" max="7702" width="13.7109375" style="81" customWidth="1"/>
    <col min="7703" max="7703" width="16.28515625" style="81" customWidth="1"/>
    <col min="7704" max="7704" width="10" style="81" customWidth="1"/>
    <col min="7705" max="7705" width="10.7109375" style="81" customWidth="1"/>
    <col min="7706" max="7706" width="8" style="81" customWidth="1"/>
    <col min="7707" max="7707" width="5.85546875" style="81" customWidth="1"/>
    <col min="7708" max="7932" width="11.42578125" style="81"/>
    <col min="7933" max="7933" width="20.42578125" style="81" customWidth="1"/>
    <col min="7934" max="7934" width="14.7109375" style="81" customWidth="1"/>
    <col min="7935" max="7935" width="15.42578125" style="81" customWidth="1"/>
    <col min="7936" max="7937" width="11.140625" style="81" customWidth="1"/>
    <col min="7938" max="7938" width="16.140625" style="81" customWidth="1"/>
    <col min="7939" max="7939" width="12.28515625" style="81" customWidth="1"/>
    <col min="7940" max="7941" width="12.5703125" style="81" customWidth="1"/>
    <col min="7942" max="7942" width="10.5703125" style="81" customWidth="1"/>
    <col min="7943" max="7943" width="13.5703125" style="81" customWidth="1"/>
    <col min="7944" max="7944" width="21.7109375" style="81" customWidth="1"/>
    <col min="7945" max="7945" width="17.28515625" style="81" customWidth="1"/>
    <col min="7946" max="7946" width="16.42578125" style="81" customWidth="1"/>
    <col min="7947" max="7947" width="12.85546875" style="81" customWidth="1"/>
    <col min="7948" max="7948" width="11.7109375" style="81" customWidth="1"/>
    <col min="7949" max="7949" width="11.28515625" style="81" customWidth="1"/>
    <col min="7950" max="7950" width="17.140625" style="81" customWidth="1"/>
    <col min="7951" max="7951" width="15.28515625" style="81" customWidth="1"/>
    <col min="7952" max="7952" width="14.28515625" style="81" customWidth="1"/>
    <col min="7953" max="7953" width="12" style="81" customWidth="1"/>
    <col min="7954" max="7954" width="11" style="81" customWidth="1"/>
    <col min="7955" max="7955" width="10.5703125" style="81" customWidth="1"/>
    <col min="7956" max="7956" width="12" style="81" customWidth="1"/>
    <col min="7957" max="7957" width="10" style="81" customWidth="1"/>
    <col min="7958" max="7958" width="13.7109375" style="81" customWidth="1"/>
    <col min="7959" max="7959" width="16.28515625" style="81" customWidth="1"/>
    <col min="7960" max="7960" width="10" style="81" customWidth="1"/>
    <col min="7961" max="7961" width="10.7109375" style="81" customWidth="1"/>
    <col min="7962" max="7962" width="8" style="81" customWidth="1"/>
    <col min="7963" max="7963" width="5.85546875" style="81" customWidth="1"/>
    <col min="7964" max="8188" width="11.42578125" style="81"/>
    <col min="8189" max="8189" width="20.42578125" style="81" customWidth="1"/>
    <col min="8190" max="8190" width="14.7109375" style="81" customWidth="1"/>
    <col min="8191" max="8191" width="15.42578125" style="81" customWidth="1"/>
    <col min="8192" max="8193" width="11.140625" style="81" customWidth="1"/>
    <col min="8194" max="8194" width="16.140625" style="81" customWidth="1"/>
    <col min="8195" max="8195" width="12.28515625" style="81" customWidth="1"/>
    <col min="8196" max="8197" width="12.5703125" style="81" customWidth="1"/>
    <col min="8198" max="8198" width="10.5703125" style="81" customWidth="1"/>
    <col min="8199" max="8199" width="13.5703125" style="81" customWidth="1"/>
    <col min="8200" max="8200" width="21.7109375" style="81" customWidth="1"/>
    <col min="8201" max="8201" width="17.28515625" style="81" customWidth="1"/>
    <col min="8202" max="8202" width="16.42578125" style="81" customWidth="1"/>
    <col min="8203" max="8203" width="12.85546875" style="81" customWidth="1"/>
    <col min="8204" max="8204" width="11.7109375" style="81" customWidth="1"/>
    <col min="8205" max="8205" width="11.28515625" style="81" customWidth="1"/>
    <col min="8206" max="8206" width="17.140625" style="81" customWidth="1"/>
    <col min="8207" max="8207" width="15.28515625" style="81" customWidth="1"/>
    <col min="8208" max="8208" width="14.28515625" style="81" customWidth="1"/>
    <col min="8209" max="8209" width="12" style="81" customWidth="1"/>
    <col min="8210" max="8210" width="11" style="81" customWidth="1"/>
    <col min="8211" max="8211" width="10.5703125" style="81" customWidth="1"/>
    <col min="8212" max="8212" width="12" style="81" customWidth="1"/>
    <col min="8213" max="8213" width="10" style="81" customWidth="1"/>
    <col min="8214" max="8214" width="13.7109375" style="81" customWidth="1"/>
    <col min="8215" max="8215" width="16.28515625" style="81" customWidth="1"/>
    <col min="8216" max="8216" width="10" style="81" customWidth="1"/>
    <col min="8217" max="8217" width="10.7109375" style="81" customWidth="1"/>
    <col min="8218" max="8218" width="8" style="81" customWidth="1"/>
    <col min="8219" max="8219" width="5.85546875" style="81" customWidth="1"/>
    <col min="8220" max="8444" width="11.42578125" style="81"/>
    <col min="8445" max="8445" width="20.42578125" style="81" customWidth="1"/>
    <col min="8446" max="8446" width="14.7109375" style="81" customWidth="1"/>
    <col min="8447" max="8447" width="15.42578125" style="81" customWidth="1"/>
    <col min="8448" max="8449" width="11.140625" style="81" customWidth="1"/>
    <col min="8450" max="8450" width="16.140625" style="81" customWidth="1"/>
    <col min="8451" max="8451" width="12.28515625" style="81" customWidth="1"/>
    <col min="8452" max="8453" width="12.5703125" style="81" customWidth="1"/>
    <col min="8454" max="8454" width="10.5703125" style="81" customWidth="1"/>
    <col min="8455" max="8455" width="13.5703125" style="81" customWidth="1"/>
    <col min="8456" max="8456" width="21.7109375" style="81" customWidth="1"/>
    <col min="8457" max="8457" width="17.28515625" style="81" customWidth="1"/>
    <col min="8458" max="8458" width="16.42578125" style="81" customWidth="1"/>
    <col min="8459" max="8459" width="12.85546875" style="81" customWidth="1"/>
    <col min="8460" max="8460" width="11.7109375" style="81" customWidth="1"/>
    <col min="8461" max="8461" width="11.28515625" style="81" customWidth="1"/>
    <col min="8462" max="8462" width="17.140625" style="81" customWidth="1"/>
    <col min="8463" max="8463" width="15.28515625" style="81" customWidth="1"/>
    <col min="8464" max="8464" width="14.28515625" style="81" customWidth="1"/>
    <col min="8465" max="8465" width="12" style="81" customWidth="1"/>
    <col min="8466" max="8466" width="11" style="81" customWidth="1"/>
    <col min="8467" max="8467" width="10.5703125" style="81" customWidth="1"/>
    <col min="8468" max="8468" width="12" style="81" customWidth="1"/>
    <col min="8469" max="8469" width="10" style="81" customWidth="1"/>
    <col min="8470" max="8470" width="13.7109375" style="81" customWidth="1"/>
    <col min="8471" max="8471" width="16.28515625" style="81" customWidth="1"/>
    <col min="8472" max="8472" width="10" style="81" customWidth="1"/>
    <col min="8473" max="8473" width="10.7109375" style="81" customWidth="1"/>
    <col min="8474" max="8474" width="8" style="81" customWidth="1"/>
    <col min="8475" max="8475" width="5.85546875" style="81" customWidth="1"/>
    <col min="8476" max="8700" width="11.42578125" style="81"/>
    <col min="8701" max="8701" width="20.42578125" style="81" customWidth="1"/>
    <col min="8702" max="8702" width="14.7109375" style="81" customWidth="1"/>
    <col min="8703" max="8703" width="15.42578125" style="81" customWidth="1"/>
    <col min="8704" max="8705" width="11.140625" style="81" customWidth="1"/>
    <col min="8706" max="8706" width="16.140625" style="81" customWidth="1"/>
    <col min="8707" max="8707" width="12.28515625" style="81" customWidth="1"/>
    <col min="8708" max="8709" width="12.5703125" style="81" customWidth="1"/>
    <col min="8710" max="8710" width="10.5703125" style="81" customWidth="1"/>
    <col min="8711" max="8711" width="13.5703125" style="81" customWidth="1"/>
    <col min="8712" max="8712" width="21.7109375" style="81" customWidth="1"/>
    <col min="8713" max="8713" width="17.28515625" style="81" customWidth="1"/>
    <col min="8714" max="8714" width="16.42578125" style="81" customWidth="1"/>
    <col min="8715" max="8715" width="12.85546875" style="81" customWidth="1"/>
    <col min="8716" max="8716" width="11.7109375" style="81" customWidth="1"/>
    <col min="8717" max="8717" width="11.28515625" style="81" customWidth="1"/>
    <col min="8718" max="8718" width="17.140625" style="81" customWidth="1"/>
    <col min="8719" max="8719" width="15.28515625" style="81" customWidth="1"/>
    <col min="8720" max="8720" width="14.28515625" style="81" customWidth="1"/>
    <col min="8721" max="8721" width="12" style="81" customWidth="1"/>
    <col min="8722" max="8722" width="11" style="81" customWidth="1"/>
    <col min="8723" max="8723" width="10.5703125" style="81" customWidth="1"/>
    <col min="8724" max="8724" width="12" style="81" customWidth="1"/>
    <col min="8725" max="8725" width="10" style="81" customWidth="1"/>
    <col min="8726" max="8726" width="13.7109375" style="81" customWidth="1"/>
    <col min="8727" max="8727" width="16.28515625" style="81" customWidth="1"/>
    <col min="8728" max="8728" width="10" style="81" customWidth="1"/>
    <col min="8729" max="8729" width="10.7109375" style="81" customWidth="1"/>
    <col min="8730" max="8730" width="8" style="81" customWidth="1"/>
    <col min="8731" max="8731" width="5.85546875" style="81" customWidth="1"/>
    <col min="8732" max="8956" width="11.42578125" style="81"/>
    <col min="8957" max="8957" width="20.42578125" style="81" customWidth="1"/>
    <col min="8958" max="8958" width="14.7109375" style="81" customWidth="1"/>
    <col min="8959" max="8959" width="15.42578125" style="81" customWidth="1"/>
    <col min="8960" max="8961" width="11.140625" style="81" customWidth="1"/>
    <col min="8962" max="8962" width="16.140625" style="81" customWidth="1"/>
    <col min="8963" max="8963" width="12.28515625" style="81" customWidth="1"/>
    <col min="8964" max="8965" width="12.5703125" style="81" customWidth="1"/>
    <col min="8966" max="8966" width="10.5703125" style="81" customWidth="1"/>
    <col min="8967" max="8967" width="13.5703125" style="81" customWidth="1"/>
    <col min="8968" max="8968" width="21.7109375" style="81" customWidth="1"/>
    <col min="8969" max="8969" width="17.28515625" style="81" customWidth="1"/>
    <col min="8970" max="8970" width="16.42578125" style="81" customWidth="1"/>
    <col min="8971" max="8971" width="12.85546875" style="81" customWidth="1"/>
    <col min="8972" max="8972" width="11.7109375" style="81" customWidth="1"/>
    <col min="8973" max="8973" width="11.28515625" style="81" customWidth="1"/>
    <col min="8974" max="8974" width="17.140625" style="81" customWidth="1"/>
    <col min="8975" max="8975" width="15.28515625" style="81" customWidth="1"/>
    <col min="8976" max="8976" width="14.28515625" style="81" customWidth="1"/>
    <col min="8977" max="8977" width="12" style="81" customWidth="1"/>
    <col min="8978" max="8978" width="11" style="81" customWidth="1"/>
    <col min="8979" max="8979" width="10.5703125" style="81" customWidth="1"/>
    <col min="8980" max="8980" width="12" style="81" customWidth="1"/>
    <col min="8981" max="8981" width="10" style="81" customWidth="1"/>
    <col min="8982" max="8982" width="13.7109375" style="81" customWidth="1"/>
    <col min="8983" max="8983" width="16.28515625" style="81" customWidth="1"/>
    <col min="8984" max="8984" width="10" style="81" customWidth="1"/>
    <col min="8985" max="8985" width="10.7109375" style="81" customWidth="1"/>
    <col min="8986" max="8986" width="8" style="81" customWidth="1"/>
    <col min="8987" max="8987" width="5.85546875" style="81" customWidth="1"/>
    <col min="8988" max="9212" width="11.42578125" style="81"/>
    <col min="9213" max="9213" width="20.42578125" style="81" customWidth="1"/>
    <col min="9214" max="9214" width="14.7109375" style="81" customWidth="1"/>
    <col min="9215" max="9215" width="15.42578125" style="81" customWidth="1"/>
    <col min="9216" max="9217" width="11.140625" style="81" customWidth="1"/>
    <col min="9218" max="9218" width="16.140625" style="81" customWidth="1"/>
    <col min="9219" max="9219" width="12.28515625" style="81" customWidth="1"/>
    <col min="9220" max="9221" width="12.5703125" style="81" customWidth="1"/>
    <col min="9222" max="9222" width="10.5703125" style="81" customWidth="1"/>
    <col min="9223" max="9223" width="13.5703125" style="81" customWidth="1"/>
    <col min="9224" max="9224" width="21.7109375" style="81" customWidth="1"/>
    <col min="9225" max="9225" width="17.28515625" style="81" customWidth="1"/>
    <col min="9226" max="9226" width="16.42578125" style="81" customWidth="1"/>
    <col min="9227" max="9227" width="12.85546875" style="81" customWidth="1"/>
    <col min="9228" max="9228" width="11.7109375" style="81" customWidth="1"/>
    <col min="9229" max="9229" width="11.28515625" style="81" customWidth="1"/>
    <col min="9230" max="9230" width="17.140625" style="81" customWidth="1"/>
    <col min="9231" max="9231" width="15.28515625" style="81" customWidth="1"/>
    <col min="9232" max="9232" width="14.28515625" style="81" customWidth="1"/>
    <col min="9233" max="9233" width="12" style="81" customWidth="1"/>
    <col min="9234" max="9234" width="11" style="81" customWidth="1"/>
    <col min="9235" max="9235" width="10.5703125" style="81" customWidth="1"/>
    <col min="9236" max="9236" width="12" style="81" customWidth="1"/>
    <col min="9237" max="9237" width="10" style="81" customWidth="1"/>
    <col min="9238" max="9238" width="13.7109375" style="81" customWidth="1"/>
    <col min="9239" max="9239" width="16.28515625" style="81" customWidth="1"/>
    <col min="9240" max="9240" width="10" style="81" customWidth="1"/>
    <col min="9241" max="9241" width="10.7109375" style="81" customWidth="1"/>
    <col min="9242" max="9242" width="8" style="81" customWidth="1"/>
    <col min="9243" max="9243" width="5.85546875" style="81" customWidth="1"/>
    <col min="9244" max="9468" width="11.42578125" style="81"/>
    <col min="9469" max="9469" width="20.42578125" style="81" customWidth="1"/>
    <col min="9470" max="9470" width="14.7109375" style="81" customWidth="1"/>
    <col min="9471" max="9471" width="15.42578125" style="81" customWidth="1"/>
    <col min="9472" max="9473" width="11.140625" style="81" customWidth="1"/>
    <col min="9474" max="9474" width="16.140625" style="81" customWidth="1"/>
    <col min="9475" max="9475" width="12.28515625" style="81" customWidth="1"/>
    <col min="9476" max="9477" width="12.5703125" style="81" customWidth="1"/>
    <col min="9478" max="9478" width="10.5703125" style="81" customWidth="1"/>
    <col min="9479" max="9479" width="13.5703125" style="81" customWidth="1"/>
    <col min="9480" max="9480" width="21.7109375" style="81" customWidth="1"/>
    <col min="9481" max="9481" width="17.28515625" style="81" customWidth="1"/>
    <col min="9482" max="9482" width="16.42578125" style="81" customWidth="1"/>
    <col min="9483" max="9483" width="12.85546875" style="81" customWidth="1"/>
    <col min="9484" max="9484" width="11.7109375" style="81" customWidth="1"/>
    <col min="9485" max="9485" width="11.28515625" style="81" customWidth="1"/>
    <col min="9486" max="9486" width="17.140625" style="81" customWidth="1"/>
    <col min="9487" max="9487" width="15.28515625" style="81" customWidth="1"/>
    <col min="9488" max="9488" width="14.28515625" style="81" customWidth="1"/>
    <col min="9489" max="9489" width="12" style="81" customWidth="1"/>
    <col min="9490" max="9490" width="11" style="81" customWidth="1"/>
    <col min="9491" max="9491" width="10.5703125" style="81" customWidth="1"/>
    <col min="9492" max="9492" width="12" style="81" customWidth="1"/>
    <col min="9493" max="9493" width="10" style="81" customWidth="1"/>
    <col min="9494" max="9494" width="13.7109375" style="81" customWidth="1"/>
    <col min="9495" max="9495" width="16.28515625" style="81" customWidth="1"/>
    <col min="9496" max="9496" width="10" style="81" customWidth="1"/>
    <col min="9497" max="9497" width="10.7109375" style="81" customWidth="1"/>
    <col min="9498" max="9498" width="8" style="81" customWidth="1"/>
    <col min="9499" max="9499" width="5.85546875" style="81" customWidth="1"/>
    <col min="9500" max="9724" width="11.42578125" style="81"/>
    <col min="9725" max="9725" width="20.42578125" style="81" customWidth="1"/>
    <col min="9726" max="9726" width="14.7109375" style="81" customWidth="1"/>
    <col min="9727" max="9727" width="15.42578125" style="81" customWidth="1"/>
    <col min="9728" max="9729" width="11.140625" style="81" customWidth="1"/>
    <col min="9730" max="9730" width="16.140625" style="81" customWidth="1"/>
    <col min="9731" max="9731" width="12.28515625" style="81" customWidth="1"/>
    <col min="9732" max="9733" width="12.5703125" style="81" customWidth="1"/>
    <col min="9734" max="9734" width="10.5703125" style="81" customWidth="1"/>
    <col min="9735" max="9735" width="13.5703125" style="81" customWidth="1"/>
    <col min="9736" max="9736" width="21.7109375" style="81" customWidth="1"/>
    <col min="9737" max="9737" width="17.28515625" style="81" customWidth="1"/>
    <col min="9738" max="9738" width="16.42578125" style="81" customWidth="1"/>
    <col min="9739" max="9739" width="12.85546875" style="81" customWidth="1"/>
    <col min="9740" max="9740" width="11.7109375" style="81" customWidth="1"/>
    <col min="9741" max="9741" width="11.28515625" style="81" customWidth="1"/>
    <col min="9742" max="9742" width="17.140625" style="81" customWidth="1"/>
    <col min="9743" max="9743" width="15.28515625" style="81" customWidth="1"/>
    <col min="9744" max="9744" width="14.28515625" style="81" customWidth="1"/>
    <col min="9745" max="9745" width="12" style="81" customWidth="1"/>
    <col min="9746" max="9746" width="11" style="81" customWidth="1"/>
    <col min="9747" max="9747" width="10.5703125" style="81" customWidth="1"/>
    <col min="9748" max="9748" width="12" style="81" customWidth="1"/>
    <col min="9749" max="9749" width="10" style="81" customWidth="1"/>
    <col min="9750" max="9750" width="13.7109375" style="81" customWidth="1"/>
    <col min="9751" max="9751" width="16.28515625" style="81" customWidth="1"/>
    <col min="9752" max="9752" width="10" style="81" customWidth="1"/>
    <col min="9753" max="9753" width="10.7109375" style="81" customWidth="1"/>
    <col min="9754" max="9754" width="8" style="81" customWidth="1"/>
    <col min="9755" max="9755" width="5.85546875" style="81" customWidth="1"/>
    <col min="9756" max="9980" width="11.42578125" style="81"/>
    <col min="9981" max="9981" width="20.42578125" style="81" customWidth="1"/>
    <col min="9982" max="9982" width="14.7109375" style="81" customWidth="1"/>
    <col min="9983" max="9983" width="15.42578125" style="81" customWidth="1"/>
    <col min="9984" max="9985" width="11.140625" style="81" customWidth="1"/>
    <col min="9986" max="9986" width="16.140625" style="81" customWidth="1"/>
    <col min="9987" max="9987" width="12.28515625" style="81" customWidth="1"/>
    <col min="9988" max="9989" width="12.5703125" style="81" customWidth="1"/>
    <col min="9990" max="9990" width="10.5703125" style="81" customWidth="1"/>
    <col min="9991" max="9991" width="13.5703125" style="81" customWidth="1"/>
    <col min="9992" max="9992" width="21.7109375" style="81" customWidth="1"/>
    <col min="9993" max="9993" width="17.28515625" style="81" customWidth="1"/>
    <col min="9994" max="9994" width="16.42578125" style="81" customWidth="1"/>
    <col min="9995" max="9995" width="12.85546875" style="81" customWidth="1"/>
    <col min="9996" max="9996" width="11.7109375" style="81" customWidth="1"/>
    <col min="9997" max="9997" width="11.28515625" style="81" customWidth="1"/>
    <col min="9998" max="9998" width="17.140625" style="81" customWidth="1"/>
    <col min="9999" max="9999" width="15.28515625" style="81" customWidth="1"/>
    <col min="10000" max="10000" width="14.28515625" style="81" customWidth="1"/>
    <col min="10001" max="10001" width="12" style="81" customWidth="1"/>
    <col min="10002" max="10002" width="11" style="81" customWidth="1"/>
    <col min="10003" max="10003" width="10.5703125" style="81" customWidth="1"/>
    <col min="10004" max="10004" width="12" style="81" customWidth="1"/>
    <col min="10005" max="10005" width="10" style="81" customWidth="1"/>
    <col min="10006" max="10006" width="13.7109375" style="81" customWidth="1"/>
    <col min="10007" max="10007" width="16.28515625" style="81" customWidth="1"/>
    <col min="10008" max="10008" width="10" style="81" customWidth="1"/>
    <col min="10009" max="10009" width="10.7109375" style="81" customWidth="1"/>
    <col min="10010" max="10010" width="8" style="81" customWidth="1"/>
    <col min="10011" max="10011" width="5.85546875" style="81" customWidth="1"/>
    <col min="10012" max="10236" width="11.42578125" style="81"/>
    <col min="10237" max="10237" width="20.42578125" style="81" customWidth="1"/>
    <col min="10238" max="10238" width="14.7109375" style="81" customWidth="1"/>
    <col min="10239" max="10239" width="15.42578125" style="81" customWidth="1"/>
    <col min="10240" max="10241" width="11.140625" style="81" customWidth="1"/>
    <col min="10242" max="10242" width="16.140625" style="81" customWidth="1"/>
    <col min="10243" max="10243" width="12.28515625" style="81" customWidth="1"/>
    <col min="10244" max="10245" width="12.5703125" style="81" customWidth="1"/>
    <col min="10246" max="10246" width="10.5703125" style="81" customWidth="1"/>
    <col min="10247" max="10247" width="13.5703125" style="81" customWidth="1"/>
    <col min="10248" max="10248" width="21.7109375" style="81" customWidth="1"/>
    <col min="10249" max="10249" width="17.28515625" style="81" customWidth="1"/>
    <col min="10250" max="10250" width="16.42578125" style="81" customWidth="1"/>
    <col min="10251" max="10251" width="12.85546875" style="81" customWidth="1"/>
    <col min="10252" max="10252" width="11.7109375" style="81" customWidth="1"/>
    <col min="10253" max="10253" width="11.28515625" style="81" customWidth="1"/>
    <col min="10254" max="10254" width="17.140625" style="81" customWidth="1"/>
    <col min="10255" max="10255" width="15.28515625" style="81" customWidth="1"/>
    <col min="10256" max="10256" width="14.28515625" style="81" customWidth="1"/>
    <col min="10257" max="10257" width="12" style="81" customWidth="1"/>
    <col min="10258" max="10258" width="11" style="81" customWidth="1"/>
    <col min="10259" max="10259" width="10.5703125" style="81" customWidth="1"/>
    <col min="10260" max="10260" width="12" style="81" customWidth="1"/>
    <col min="10261" max="10261" width="10" style="81" customWidth="1"/>
    <col min="10262" max="10262" width="13.7109375" style="81" customWidth="1"/>
    <col min="10263" max="10263" width="16.28515625" style="81" customWidth="1"/>
    <col min="10264" max="10264" width="10" style="81" customWidth="1"/>
    <col min="10265" max="10265" width="10.7109375" style="81" customWidth="1"/>
    <col min="10266" max="10266" width="8" style="81" customWidth="1"/>
    <col min="10267" max="10267" width="5.85546875" style="81" customWidth="1"/>
    <col min="10268" max="10492" width="11.42578125" style="81"/>
    <col min="10493" max="10493" width="20.42578125" style="81" customWidth="1"/>
    <col min="10494" max="10494" width="14.7109375" style="81" customWidth="1"/>
    <col min="10495" max="10495" width="15.42578125" style="81" customWidth="1"/>
    <col min="10496" max="10497" width="11.140625" style="81" customWidth="1"/>
    <col min="10498" max="10498" width="16.140625" style="81" customWidth="1"/>
    <col min="10499" max="10499" width="12.28515625" style="81" customWidth="1"/>
    <col min="10500" max="10501" width="12.5703125" style="81" customWidth="1"/>
    <col min="10502" max="10502" width="10.5703125" style="81" customWidth="1"/>
    <col min="10503" max="10503" width="13.5703125" style="81" customWidth="1"/>
    <col min="10504" max="10504" width="21.7109375" style="81" customWidth="1"/>
    <col min="10505" max="10505" width="17.28515625" style="81" customWidth="1"/>
    <col min="10506" max="10506" width="16.42578125" style="81" customWidth="1"/>
    <col min="10507" max="10507" width="12.85546875" style="81" customWidth="1"/>
    <col min="10508" max="10508" width="11.7109375" style="81" customWidth="1"/>
    <col min="10509" max="10509" width="11.28515625" style="81" customWidth="1"/>
    <col min="10510" max="10510" width="17.140625" style="81" customWidth="1"/>
    <col min="10511" max="10511" width="15.28515625" style="81" customWidth="1"/>
    <col min="10512" max="10512" width="14.28515625" style="81" customWidth="1"/>
    <col min="10513" max="10513" width="12" style="81" customWidth="1"/>
    <col min="10514" max="10514" width="11" style="81" customWidth="1"/>
    <col min="10515" max="10515" width="10.5703125" style="81" customWidth="1"/>
    <col min="10516" max="10516" width="12" style="81" customWidth="1"/>
    <col min="10517" max="10517" width="10" style="81" customWidth="1"/>
    <col min="10518" max="10518" width="13.7109375" style="81" customWidth="1"/>
    <col min="10519" max="10519" width="16.28515625" style="81" customWidth="1"/>
    <col min="10520" max="10520" width="10" style="81" customWidth="1"/>
    <col min="10521" max="10521" width="10.7109375" style="81" customWidth="1"/>
    <col min="10522" max="10522" width="8" style="81" customWidth="1"/>
    <col min="10523" max="10523" width="5.85546875" style="81" customWidth="1"/>
    <col min="10524" max="10748" width="11.42578125" style="81"/>
    <col min="10749" max="10749" width="20.42578125" style="81" customWidth="1"/>
    <col min="10750" max="10750" width="14.7109375" style="81" customWidth="1"/>
    <col min="10751" max="10751" width="15.42578125" style="81" customWidth="1"/>
    <col min="10752" max="10753" width="11.140625" style="81" customWidth="1"/>
    <col min="10754" max="10754" width="16.140625" style="81" customWidth="1"/>
    <col min="10755" max="10755" width="12.28515625" style="81" customWidth="1"/>
    <col min="10756" max="10757" width="12.5703125" style="81" customWidth="1"/>
    <col min="10758" max="10758" width="10.5703125" style="81" customWidth="1"/>
    <col min="10759" max="10759" width="13.5703125" style="81" customWidth="1"/>
    <col min="10760" max="10760" width="21.7109375" style="81" customWidth="1"/>
    <col min="10761" max="10761" width="17.28515625" style="81" customWidth="1"/>
    <col min="10762" max="10762" width="16.42578125" style="81" customWidth="1"/>
    <col min="10763" max="10763" width="12.85546875" style="81" customWidth="1"/>
    <col min="10764" max="10764" width="11.7109375" style="81" customWidth="1"/>
    <col min="10765" max="10765" width="11.28515625" style="81" customWidth="1"/>
    <col min="10766" max="10766" width="17.140625" style="81" customWidth="1"/>
    <col min="10767" max="10767" width="15.28515625" style="81" customWidth="1"/>
    <col min="10768" max="10768" width="14.28515625" style="81" customWidth="1"/>
    <col min="10769" max="10769" width="12" style="81" customWidth="1"/>
    <col min="10770" max="10770" width="11" style="81" customWidth="1"/>
    <col min="10771" max="10771" width="10.5703125" style="81" customWidth="1"/>
    <col min="10772" max="10772" width="12" style="81" customWidth="1"/>
    <col min="10773" max="10773" width="10" style="81" customWidth="1"/>
    <col min="10774" max="10774" width="13.7109375" style="81" customWidth="1"/>
    <col min="10775" max="10775" width="16.28515625" style="81" customWidth="1"/>
    <col min="10776" max="10776" width="10" style="81" customWidth="1"/>
    <col min="10777" max="10777" width="10.7109375" style="81" customWidth="1"/>
    <col min="10778" max="10778" width="8" style="81" customWidth="1"/>
    <col min="10779" max="10779" width="5.85546875" style="81" customWidth="1"/>
    <col min="10780" max="11004" width="11.42578125" style="81"/>
    <col min="11005" max="11005" width="20.42578125" style="81" customWidth="1"/>
    <col min="11006" max="11006" width="14.7109375" style="81" customWidth="1"/>
    <col min="11007" max="11007" width="15.42578125" style="81" customWidth="1"/>
    <col min="11008" max="11009" width="11.140625" style="81" customWidth="1"/>
    <col min="11010" max="11010" width="16.140625" style="81" customWidth="1"/>
    <col min="11011" max="11011" width="12.28515625" style="81" customWidth="1"/>
    <col min="11012" max="11013" width="12.5703125" style="81" customWidth="1"/>
    <col min="11014" max="11014" width="10.5703125" style="81" customWidth="1"/>
    <col min="11015" max="11015" width="13.5703125" style="81" customWidth="1"/>
    <col min="11016" max="11016" width="21.7109375" style="81" customWidth="1"/>
    <col min="11017" max="11017" width="17.28515625" style="81" customWidth="1"/>
    <col min="11018" max="11018" width="16.42578125" style="81" customWidth="1"/>
    <col min="11019" max="11019" width="12.85546875" style="81" customWidth="1"/>
    <col min="11020" max="11020" width="11.7109375" style="81" customWidth="1"/>
    <col min="11021" max="11021" width="11.28515625" style="81" customWidth="1"/>
    <col min="11022" max="11022" width="17.140625" style="81" customWidth="1"/>
    <col min="11023" max="11023" width="15.28515625" style="81" customWidth="1"/>
    <col min="11024" max="11024" width="14.28515625" style="81" customWidth="1"/>
    <col min="11025" max="11025" width="12" style="81" customWidth="1"/>
    <col min="11026" max="11026" width="11" style="81" customWidth="1"/>
    <col min="11027" max="11027" width="10.5703125" style="81" customWidth="1"/>
    <col min="11028" max="11028" width="12" style="81" customWidth="1"/>
    <col min="11029" max="11029" width="10" style="81" customWidth="1"/>
    <col min="11030" max="11030" width="13.7109375" style="81" customWidth="1"/>
    <col min="11031" max="11031" width="16.28515625" style="81" customWidth="1"/>
    <col min="11032" max="11032" width="10" style="81" customWidth="1"/>
    <col min="11033" max="11033" width="10.7109375" style="81" customWidth="1"/>
    <col min="11034" max="11034" width="8" style="81" customWidth="1"/>
    <col min="11035" max="11035" width="5.85546875" style="81" customWidth="1"/>
    <col min="11036" max="11260" width="11.42578125" style="81"/>
    <col min="11261" max="11261" width="20.42578125" style="81" customWidth="1"/>
    <col min="11262" max="11262" width="14.7109375" style="81" customWidth="1"/>
    <col min="11263" max="11263" width="15.42578125" style="81" customWidth="1"/>
    <col min="11264" max="11265" width="11.140625" style="81" customWidth="1"/>
    <col min="11266" max="11266" width="16.140625" style="81" customWidth="1"/>
    <col min="11267" max="11267" width="12.28515625" style="81" customWidth="1"/>
    <col min="11268" max="11269" width="12.5703125" style="81" customWidth="1"/>
    <col min="11270" max="11270" width="10.5703125" style="81" customWidth="1"/>
    <col min="11271" max="11271" width="13.5703125" style="81" customWidth="1"/>
    <col min="11272" max="11272" width="21.7109375" style="81" customWidth="1"/>
    <col min="11273" max="11273" width="17.28515625" style="81" customWidth="1"/>
    <col min="11274" max="11274" width="16.42578125" style="81" customWidth="1"/>
    <col min="11275" max="11275" width="12.85546875" style="81" customWidth="1"/>
    <col min="11276" max="11276" width="11.7109375" style="81" customWidth="1"/>
    <col min="11277" max="11277" width="11.28515625" style="81" customWidth="1"/>
    <col min="11278" max="11278" width="17.140625" style="81" customWidth="1"/>
    <col min="11279" max="11279" width="15.28515625" style="81" customWidth="1"/>
    <col min="11280" max="11280" width="14.28515625" style="81" customWidth="1"/>
    <col min="11281" max="11281" width="12" style="81" customWidth="1"/>
    <col min="11282" max="11282" width="11" style="81" customWidth="1"/>
    <col min="11283" max="11283" width="10.5703125" style="81" customWidth="1"/>
    <col min="11284" max="11284" width="12" style="81" customWidth="1"/>
    <col min="11285" max="11285" width="10" style="81" customWidth="1"/>
    <col min="11286" max="11286" width="13.7109375" style="81" customWidth="1"/>
    <col min="11287" max="11287" width="16.28515625" style="81" customWidth="1"/>
    <col min="11288" max="11288" width="10" style="81" customWidth="1"/>
    <col min="11289" max="11289" width="10.7109375" style="81" customWidth="1"/>
    <col min="11290" max="11290" width="8" style="81" customWidth="1"/>
    <col min="11291" max="11291" width="5.85546875" style="81" customWidth="1"/>
    <col min="11292" max="11516" width="11.42578125" style="81"/>
    <col min="11517" max="11517" width="20.42578125" style="81" customWidth="1"/>
    <col min="11518" max="11518" width="14.7109375" style="81" customWidth="1"/>
    <col min="11519" max="11519" width="15.42578125" style="81" customWidth="1"/>
    <col min="11520" max="11521" width="11.140625" style="81" customWidth="1"/>
    <col min="11522" max="11522" width="16.140625" style="81" customWidth="1"/>
    <col min="11523" max="11523" width="12.28515625" style="81" customWidth="1"/>
    <col min="11524" max="11525" width="12.5703125" style="81" customWidth="1"/>
    <col min="11526" max="11526" width="10.5703125" style="81" customWidth="1"/>
    <col min="11527" max="11527" width="13.5703125" style="81" customWidth="1"/>
    <col min="11528" max="11528" width="21.7109375" style="81" customWidth="1"/>
    <col min="11529" max="11529" width="17.28515625" style="81" customWidth="1"/>
    <col min="11530" max="11530" width="16.42578125" style="81" customWidth="1"/>
    <col min="11531" max="11531" width="12.85546875" style="81" customWidth="1"/>
    <col min="11532" max="11532" width="11.7109375" style="81" customWidth="1"/>
    <col min="11533" max="11533" width="11.28515625" style="81" customWidth="1"/>
    <col min="11534" max="11534" width="17.140625" style="81" customWidth="1"/>
    <col min="11535" max="11535" width="15.28515625" style="81" customWidth="1"/>
    <col min="11536" max="11536" width="14.28515625" style="81" customWidth="1"/>
    <col min="11537" max="11537" width="12" style="81" customWidth="1"/>
    <col min="11538" max="11538" width="11" style="81" customWidth="1"/>
    <col min="11539" max="11539" width="10.5703125" style="81" customWidth="1"/>
    <col min="11540" max="11540" width="12" style="81" customWidth="1"/>
    <col min="11541" max="11541" width="10" style="81" customWidth="1"/>
    <col min="11542" max="11542" width="13.7109375" style="81" customWidth="1"/>
    <col min="11543" max="11543" width="16.28515625" style="81" customWidth="1"/>
    <col min="11544" max="11544" width="10" style="81" customWidth="1"/>
    <col min="11545" max="11545" width="10.7109375" style="81" customWidth="1"/>
    <col min="11546" max="11546" width="8" style="81" customWidth="1"/>
    <col min="11547" max="11547" width="5.85546875" style="81" customWidth="1"/>
    <col min="11548" max="11772" width="11.42578125" style="81"/>
    <col min="11773" max="11773" width="20.42578125" style="81" customWidth="1"/>
    <col min="11774" max="11774" width="14.7109375" style="81" customWidth="1"/>
    <col min="11775" max="11775" width="15.42578125" style="81" customWidth="1"/>
    <col min="11776" max="11777" width="11.140625" style="81" customWidth="1"/>
    <col min="11778" max="11778" width="16.140625" style="81" customWidth="1"/>
    <col min="11779" max="11779" width="12.28515625" style="81" customWidth="1"/>
    <col min="11780" max="11781" width="12.5703125" style="81" customWidth="1"/>
    <col min="11782" max="11782" width="10.5703125" style="81" customWidth="1"/>
    <col min="11783" max="11783" width="13.5703125" style="81" customWidth="1"/>
    <col min="11784" max="11784" width="21.7109375" style="81" customWidth="1"/>
    <col min="11785" max="11785" width="17.28515625" style="81" customWidth="1"/>
    <col min="11786" max="11786" width="16.42578125" style="81" customWidth="1"/>
    <col min="11787" max="11787" width="12.85546875" style="81" customWidth="1"/>
    <col min="11788" max="11788" width="11.7109375" style="81" customWidth="1"/>
    <col min="11789" max="11789" width="11.28515625" style="81" customWidth="1"/>
    <col min="11790" max="11790" width="17.140625" style="81" customWidth="1"/>
    <col min="11791" max="11791" width="15.28515625" style="81" customWidth="1"/>
    <col min="11792" max="11792" width="14.28515625" style="81" customWidth="1"/>
    <col min="11793" max="11793" width="12" style="81" customWidth="1"/>
    <col min="11794" max="11794" width="11" style="81" customWidth="1"/>
    <col min="11795" max="11795" width="10.5703125" style="81" customWidth="1"/>
    <col min="11796" max="11796" width="12" style="81" customWidth="1"/>
    <col min="11797" max="11797" width="10" style="81" customWidth="1"/>
    <col min="11798" max="11798" width="13.7109375" style="81" customWidth="1"/>
    <col min="11799" max="11799" width="16.28515625" style="81" customWidth="1"/>
    <col min="11800" max="11800" width="10" style="81" customWidth="1"/>
    <col min="11801" max="11801" width="10.7109375" style="81" customWidth="1"/>
    <col min="11802" max="11802" width="8" style="81" customWidth="1"/>
    <col min="11803" max="11803" width="5.85546875" style="81" customWidth="1"/>
    <col min="11804" max="12028" width="11.42578125" style="81"/>
    <col min="12029" max="12029" width="20.42578125" style="81" customWidth="1"/>
    <col min="12030" max="12030" width="14.7109375" style="81" customWidth="1"/>
    <col min="12031" max="12031" width="15.42578125" style="81" customWidth="1"/>
    <col min="12032" max="12033" width="11.140625" style="81" customWidth="1"/>
    <col min="12034" max="12034" width="16.140625" style="81" customWidth="1"/>
    <col min="12035" max="12035" width="12.28515625" style="81" customWidth="1"/>
    <col min="12036" max="12037" width="12.5703125" style="81" customWidth="1"/>
    <col min="12038" max="12038" width="10.5703125" style="81" customWidth="1"/>
    <col min="12039" max="12039" width="13.5703125" style="81" customWidth="1"/>
    <col min="12040" max="12040" width="21.7109375" style="81" customWidth="1"/>
    <col min="12041" max="12041" width="17.28515625" style="81" customWidth="1"/>
    <col min="12042" max="12042" width="16.42578125" style="81" customWidth="1"/>
    <col min="12043" max="12043" width="12.85546875" style="81" customWidth="1"/>
    <col min="12044" max="12044" width="11.7109375" style="81" customWidth="1"/>
    <col min="12045" max="12045" width="11.28515625" style="81" customWidth="1"/>
    <col min="12046" max="12046" width="17.140625" style="81" customWidth="1"/>
    <col min="12047" max="12047" width="15.28515625" style="81" customWidth="1"/>
    <col min="12048" max="12048" width="14.28515625" style="81" customWidth="1"/>
    <col min="12049" max="12049" width="12" style="81" customWidth="1"/>
    <col min="12050" max="12050" width="11" style="81" customWidth="1"/>
    <col min="12051" max="12051" width="10.5703125" style="81" customWidth="1"/>
    <col min="12052" max="12052" width="12" style="81" customWidth="1"/>
    <col min="12053" max="12053" width="10" style="81" customWidth="1"/>
    <col min="12054" max="12054" width="13.7109375" style="81" customWidth="1"/>
    <col min="12055" max="12055" width="16.28515625" style="81" customWidth="1"/>
    <col min="12056" max="12056" width="10" style="81" customWidth="1"/>
    <col min="12057" max="12057" width="10.7109375" style="81" customWidth="1"/>
    <col min="12058" max="12058" width="8" style="81" customWidth="1"/>
    <col min="12059" max="12059" width="5.85546875" style="81" customWidth="1"/>
    <col min="12060" max="12284" width="11.42578125" style="81"/>
    <col min="12285" max="12285" width="20.42578125" style="81" customWidth="1"/>
    <col min="12286" max="12286" width="14.7109375" style="81" customWidth="1"/>
    <col min="12287" max="12287" width="15.42578125" style="81" customWidth="1"/>
    <col min="12288" max="12289" width="11.140625" style="81" customWidth="1"/>
    <col min="12290" max="12290" width="16.140625" style="81" customWidth="1"/>
    <col min="12291" max="12291" width="12.28515625" style="81" customWidth="1"/>
    <col min="12292" max="12293" width="12.5703125" style="81" customWidth="1"/>
    <col min="12294" max="12294" width="10.5703125" style="81" customWidth="1"/>
    <col min="12295" max="12295" width="13.5703125" style="81" customWidth="1"/>
    <col min="12296" max="12296" width="21.7109375" style="81" customWidth="1"/>
    <col min="12297" max="12297" width="17.28515625" style="81" customWidth="1"/>
    <col min="12298" max="12298" width="16.42578125" style="81" customWidth="1"/>
    <col min="12299" max="12299" width="12.85546875" style="81" customWidth="1"/>
    <col min="12300" max="12300" width="11.7109375" style="81" customWidth="1"/>
    <col min="12301" max="12301" width="11.28515625" style="81" customWidth="1"/>
    <col min="12302" max="12302" width="17.140625" style="81" customWidth="1"/>
    <col min="12303" max="12303" width="15.28515625" style="81" customWidth="1"/>
    <col min="12304" max="12304" width="14.28515625" style="81" customWidth="1"/>
    <col min="12305" max="12305" width="12" style="81" customWidth="1"/>
    <col min="12306" max="12306" width="11" style="81" customWidth="1"/>
    <col min="12307" max="12307" width="10.5703125" style="81" customWidth="1"/>
    <col min="12308" max="12308" width="12" style="81" customWidth="1"/>
    <col min="12309" max="12309" width="10" style="81" customWidth="1"/>
    <col min="12310" max="12310" width="13.7109375" style="81" customWidth="1"/>
    <col min="12311" max="12311" width="16.28515625" style="81" customWidth="1"/>
    <col min="12312" max="12312" width="10" style="81" customWidth="1"/>
    <col min="12313" max="12313" width="10.7109375" style="81" customWidth="1"/>
    <col min="12314" max="12314" width="8" style="81" customWidth="1"/>
    <col min="12315" max="12315" width="5.85546875" style="81" customWidth="1"/>
    <col min="12316" max="12540" width="11.42578125" style="81"/>
    <col min="12541" max="12541" width="20.42578125" style="81" customWidth="1"/>
    <col min="12542" max="12542" width="14.7109375" style="81" customWidth="1"/>
    <col min="12543" max="12543" width="15.42578125" style="81" customWidth="1"/>
    <col min="12544" max="12545" width="11.140625" style="81" customWidth="1"/>
    <col min="12546" max="12546" width="16.140625" style="81" customWidth="1"/>
    <col min="12547" max="12547" width="12.28515625" style="81" customWidth="1"/>
    <col min="12548" max="12549" width="12.5703125" style="81" customWidth="1"/>
    <col min="12550" max="12550" width="10.5703125" style="81" customWidth="1"/>
    <col min="12551" max="12551" width="13.5703125" style="81" customWidth="1"/>
    <col min="12552" max="12552" width="21.7109375" style="81" customWidth="1"/>
    <col min="12553" max="12553" width="17.28515625" style="81" customWidth="1"/>
    <col min="12554" max="12554" width="16.42578125" style="81" customWidth="1"/>
    <col min="12555" max="12555" width="12.85546875" style="81" customWidth="1"/>
    <col min="12556" max="12556" width="11.7109375" style="81" customWidth="1"/>
    <col min="12557" max="12557" width="11.28515625" style="81" customWidth="1"/>
    <col min="12558" max="12558" width="17.140625" style="81" customWidth="1"/>
    <col min="12559" max="12559" width="15.28515625" style="81" customWidth="1"/>
    <col min="12560" max="12560" width="14.28515625" style="81" customWidth="1"/>
    <col min="12561" max="12561" width="12" style="81" customWidth="1"/>
    <col min="12562" max="12562" width="11" style="81" customWidth="1"/>
    <col min="12563" max="12563" width="10.5703125" style="81" customWidth="1"/>
    <col min="12564" max="12564" width="12" style="81" customWidth="1"/>
    <col min="12565" max="12565" width="10" style="81" customWidth="1"/>
    <col min="12566" max="12566" width="13.7109375" style="81" customWidth="1"/>
    <col min="12567" max="12567" width="16.28515625" style="81" customWidth="1"/>
    <col min="12568" max="12568" width="10" style="81" customWidth="1"/>
    <col min="12569" max="12569" width="10.7109375" style="81" customWidth="1"/>
    <col min="12570" max="12570" width="8" style="81" customWidth="1"/>
    <col min="12571" max="12571" width="5.85546875" style="81" customWidth="1"/>
    <col min="12572" max="12796" width="11.42578125" style="81"/>
    <col min="12797" max="12797" width="20.42578125" style="81" customWidth="1"/>
    <col min="12798" max="12798" width="14.7109375" style="81" customWidth="1"/>
    <col min="12799" max="12799" width="15.42578125" style="81" customWidth="1"/>
    <col min="12800" max="12801" width="11.140625" style="81" customWidth="1"/>
    <col min="12802" max="12802" width="16.140625" style="81" customWidth="1"/>
    <col min="12803" max="12803" width="12.28515625" style="81" customWidth="1"/>
    <col min="12804" max="12805" width="12.5703125" style="81" customWidth="1"/>
    <col min="12806" max="12806" width="10.5703125" style="81" customWidth="1"/>
    <col min="12807" max="12807" width="13.5703125" style="81" customWidth="1"/>
    <col min="12808" max="12808" width="21.7109375" style="81" customWidth="1"/>
    <col min="12809" max="12809" width="17.28515625" style="81" customWidth="1"/>
    <col min="12810" max="12810" width="16.42578125" style="81" customWidth="1"/>
    <col min="12811" max="12811" width="12.85546875" style="81" customWidth="1"/>
    <col min="12812" max="12812" width="11.7109375" style="81" customWidth="1"/>
    <col min="12813" max="12813" width="11.28515625" style="81" customWidth="1"/>
    <col min="12814" max="12814" width="17.140625" style="81" customWidth="1"/>
    <col min="12815" max="12815" width="15.28515625" style="81" customWidth="1"/>
    <col min="12816" max="12816" width="14.28515625" style="81" customWidth="1"/>
    <col min="12817" max="12817" width="12" style="81" customWidth="1"/>
    <col min="12818" max="12818" width="11" style="81" customWidth="1"/>
    <col min="12819" max="12819" width="10.5703125" style="81" customWidth="1"/>
    <col min="12820" max="12820" width="12" style="81" customWidth="1"/>
    <col min="12821" max="12821" width="10" style="81" customWidth="1"/>
    <col min="12822" max="12822" width="13.7109375" style="81" customWidth="1"/>
    <col min="12823" max="12823" width="16.28515625" style="81" customWidth="1"/>
    <col min="12824" max="12824" width="10" style="81" customWidth="1"/>
    <col min="12825" max="12825" width="10.7109375" style="81" customWidth="1"/>
    <col min="12826" max="12826" width="8" style="81" customWidth="1"/>
    <col min="12827" max="12827" width="5.85546875" style="81" customWidth="1"/>
    <col min="12828" max="13052" width="11.42578125" style="81"/>
    <col min="13053" max="13053" width="20.42578125" style="81" customWidth="1"/>
    <col min="13054" max="13054" width="14.7109375" style="81" customWidth="1"/>
    <col min="13055" max="13055" width="15.42578125" style="81" customWidth="1"/>
    <col min="13056" max="13057" width="11.140625" style="81" customWidth="1"/>
    <col min="13058" max="13058" width="16.140625" style="81" customWidth="1"/>
    <col min="13059" max="13059" width="12.28515625" style="81" customWidth="1"/>
    <col min="13060" max="13061" width="12.5703125" style="81" customWidth="1"/>
    <col min="13062" max="13062" width="10.5703125" style="81" customWidth="1"/>
    <col min="13063" max="13063" width="13.5703125" style="81" customWidth="1"/>
    <col min="13064" max="13064" width="21.7109375" style="81" customWidth="1"/>
    <col min="13065" max="13065" width="17.28515625" style="81" customWidth="1"/>
    <col min="13066" max="13066" width="16.42578125" style="81" customWidth="1"/>
    <col min="13067" max="13067" width="12.85546875" style="81" customWidth="1"/>
    <col min="13068" max="13068" width="11.7109375" style="81" customWidth="1"/>
    <col min="13069" max="13069" width="11.28515625" style="81" customWidth="1"/>
    <col min="13070" max="13070" width="17.140625" style="81" customWidth="1"/>
    <col min="13071" max="13071" width="15.28515625" style="81" customWidth="1"/>
    <col min="13072" max="13072" width="14.28515625" style="81" customWidth="1"/>
    <col min="13073" max="13073" width="12" style="81" customWidth="1"/>
    <col min="13074" max="13074" width="11" style="81" customWidth="1"/>
    <col min="13075" max="13075" width="10.5703125" style="81" customWidth="1"/>
    <col min="13076" max="13076" width="12" style="81" customWidth="1"/>
    <col min="13077" max="13077" width="10" style="81" customWidth="1"/>
    <col min="13078" max="13078" width="13.7109375" style="81" customWidth="1"/>
    <col min="13079" max="13079" width="16.28515625" style="81" customWidth="1"/>
    <col min="13080" max="13080" width="10" style="81" customWidth="1"/>
    <col min="13081" max="13081" width="10.7109375" style="81" customWidth="1"/>
    <col min="13082" max="13082" width="8" style="81" customWidth="1"/>
    <col min="13083" max="13083" width="5.85546875" style="81" customWidth="1"/>
    <col min="13084" max="13308" width="11.42578125" style="81"/>
    <col min="13309" max="13309" width="20.42578125" style="81" customWidth="1"/>
    <col min="13310" max="13310" width="14.7109375" style="81" customWidth="1"/>
    <col min="13311" max="13311" width="15.42578125" style="81" customWidth="1"/>
    <col min="13312" max="13313" width="11.140625" style="81" customWidth="1"/>
    <col min="13314" max="13314" width="16.140625" style="81" customWidth="1"/>
    <col min="13315" max="13315" width="12.28515625" style="81" customWidth="1"/>
    <col min="13316" max="13317" width="12.5703125" style="81" customWidth="1"/>
    <col min="13318" max="13318" width="10.5703125" style="81" customWidth="1"/>
    <col min="13319" max="13319" width="13.5703125" style="81" customWidth="1"/>
    <col min="13320" max="13320" width="21.7109375" style="81" customWidth="1"/>
    <col min="13321" max="13321" width="17.28515625" style="81" customWidth="1"/>
    <col min="13322" max="13322" width="16.42578125" style="81" customWidth="1"/>
    <col min="13323" max="13323" width="12.85546875" style="81" customWidth="1"/>
    <col min="13324" max="13324" width="11.7109375" style="81" customWidth="1"/>
    <col min="13325" max="13325" width="11.28515625" style="81" customWidth="1"/>
    <col min="13326" max="13326" width="17.140625" style="81" customWidth="1"/>
    <col min="13327" max="13327" width="15.28515625" style="81" customWidth="1"/>
    <col min="13328" max="13328" width="14.28515625" style="81" customWidth="1"/>
    <col min="13329" max="13329" width="12" style="81" customWidth="1"/>
    <col min="13330" max="13330" width="11" style="81" customWidth="1"/>
    <col min="13331" max="13331" width="10.5703125" style="81" customWidth="1"/>
    <col min="13332" max="13332" width="12" style="81" customWidth="1"/>
    <col min="13333" max="13333" width="10" style="81" customWidth="1"/>
    <col min="13334" max="13334" width="13.7109375" style="81" customWidth="1"/>
    <col min="13335" max="13335" width="16.28515625" style="81" customWidth="1"/>
    <col min="13336" max="13336" width="10" style="81" customWidth="1"/>
    <col min="13337" max="13337" width="10.7109375" style="81" customWidth="1"/>
    <col min="13338" max="13338" width="8" style="81" customWidth="1"/>
    <col min="13339" max="13339" width="5.85546875" style="81" customWidth="1"/>
    <col min="13340" max="13564" width="11.42578125" style="81"/>
    <col min="13565" max="13565" width="20.42578125" style="81" customWidth="1"/>
    <col min="13566" max="13566" width="14.7109375" style="81" customWidth="1"/>
    <col min="13567" max="13567" width="15.42578125" style="81" customWidth="1"/>
    <col min="13568" max="13569" width="11.140625" style="81" customWidth="1"/>
    <col min="13570" max="13570" width="16.140625" style="81" customWidth="1"/>
    <col min="13571" max="13571" width="12.28515625" style="81" customWidth="1"/>
    <col min="13572" max="13573" width="12.5703125" style="81" customWidth="1"/>
    <col min="13574" max="13574" width="10.5703125" style="81" customWidth="1"/>
    <col min="13575" max="13575" width="13.5703125" style="81" customWidth="1"/>
    <col min="13576" max="13576" width="21.7109375" style="81" customWidth="1"/>
    <col min="13577" max="13577" width="17.28515625" style="81" customWidth="1"/>
    <col min="13578" max="13578" width="16.42578125" style="81" customWidth="1"/>
    <col min="13579" max="13579" width="12.85546875" style="81" customWidth="1"/>
    <col min="13580" max="13580" width="11.7109375" style="81" customWidth="1"/>
    <col min="13581" max="13581" width="11.28515625" style="81" customWidth="1"/>
    <col min="13582" max="13582" width="17.140625" style="81" customWidth="1"/>
    <col min="13583" max="13583" width="15.28515625" style="81" customWidth="1"/>
    <col min="13584" max="13584" width="14.28515625" style="81" customWidth="1"/>
    <col min="13585" max="13585" width="12" style="81" customWidth="1"/>
    <col min="13586" max="13586" width="11" style="81" customWidth="1"/>
    <col min="13587" max="13587" width="10.5703125" style="81" customWidth="1"/>
    <col min="13588" max="13588" width="12" style="81" customWidth="1"/>
    <col min="13589" max="13589" width="10" style="81" customWidth="1"/>
    <col min="13590" max="13590" width="13.7109375" style="81" customWidth="1"/>
    <col min="13591" max="13591" width="16.28515625" style="81" customWidth="1"/>
    <col min="13592" max="13592" width="10" style="81" customWidth="1"/>
    <col min="13593" max="13593" width="10.7109375" style="81" customWidth="1"/>
    <col min="13594" max="13594" width="8" style="81" customWidth="1"/>
    <col min="13595" max="13595" width="5.85546875" style="81" customWidth="1"/>
    <col min="13596" max="13820" width="11.42578125" style="81"/>
    <col min="13821" max="13821" width="20.42578125" style="81" customWidth="1"/>
    <col min="13822" max="13822" width="14.7109375" style="81" customWidth="1"/>
    <col min="13823" max="13823" width="15.42578125" style="81" customWidth="1"/>
    <col min="13824" max="13825" width="11.140625" style="81" customWidth="1"/>
    <col min="13826" max="13826" width="16.140625" style="81" customWidth="1"/>
    <col min="13827" max="13827" width="12.28515625" style="81" customWidth="1"/>
    <col min="13828" max="13829" width="12.5703125" style="81" customWidth="1"/>
    <col min="13830" max="13830" width="10.5703125" style="81" customWidth="1"/>
    <col min="13831" max="13831" width="13.5703125" style="81" customWidth="1"/>
    <col min="13832" max="13832" width="21.7109375" style="81" customWidth="1"/>
    <col min="13833" max="13833" width="17.28515625" style="81" customWidth="1"/>
    <col min="13834" max="13834" width="16.42578125" style="81" customWidth="1"/>
    <col min="13835" max="13835" width="12.85546875" style="81" customWidth="1"/>
    <col min="13836" max="13836" width="11.7109375" style="81" customWidth="1"/>
    <col min="13837" max="13837" width="11.28515625" style="81" customWidth="1"/>
    <col min="13838" max="13838" width="17.140625" style="81" customWidth="1"/>
    <col min="13839" max="13839" width="15.28515625" style="81" customWidth="1"/>
    <col min="13840" max="13840" width="14.28515625" style="81" customWidth="1"/>
    <col min="13841" max="13841" width="12" style="81" customWidth="1"/>
    <col min="13842" max="13842" width="11" style="81" customWidth="1"/>
    <col min="13843" max="13843" width="10.5703125" style="81" customWidth="1"/>
    <col min="13844" max="13844" width="12" style="81" customWidth="1"/>
    <col min="13845" max="13845" width="10" style="81" customWidth="1"/>
    <col min="13846" max="13846" width="13.7109375" style="81" customWidth="1"/>
    <col min="13847" max="13847" width="16.28515625" style="81" customWidth="1"/>
    <col min="13848" max="13848" width="10" style="81" customWidth="1"/>
    <col min="13849" max="13849" width="10.7109375" style="81" customWidth="1"/>
    <col min="13850" max="13850" width="8" style="81" customWidth="1"/>
    <col min="13851" max="13851" width="5.85546875" style="81" customWidth="1"/>
    <col min="13852" max="14076" width="11.42578125" style="81"/>
    <col min="14077" max="14077" width="20.42578125" style="81" customWidth="1"/>
    <col min="14078" max="14078" width="14.7109375" style="81" customWidth="1"/>
    <col min="14079" max="14079" width="15.42578125" style="81" customWidth="1"/>
    <col min="14080" max="14081" width="11.140625" style="81" customWidth="1"/>
    <col min="14082" max="14082" width="16.140625" style="81" customWidth="1"/>
    <col min="14083" max="14083" width="12.28515625" style="81" customWidth="1"/>
    <col min="14084" max="14085" width="12.5703125" style="81" customWidth="1"/>
    <col min="14086" max="14086" width="10.5703125" style="81" customWidth="1"/>
    <col min="14087" max="14087" width="13.5703125" style="81" customWidth="1"/>
    <col min="14088" max="14088" width="21.7109375" style="81" customWidth="1"/>
    <col min="14089" max="14089" width="17.28515625" style="81" customWidth="1"/>
    <col min="14090" max="14090" width="16.42578125" style="81" customWidth="1"/>
    <col min="14091" max="14091" width="12.85546875" style="81" customWidth="1"/>
    <col min="14092" max="14092" width="11.7109375" style="81" customWidth="1"/>
    <col min="14093" max="14093" width="11.28515625" style="81" customWidth="1"/>
    <col min="14094" max="14094" width="17.140625" style="81" customWidth="1"/>
    <col min="14095" max="14095" width="15.28515625" style="81" customWidth="1"/>
    <col min="14096" max="14096" width="14.28515625" style="81" customWidth="1"/>
    <col min="14097" max="14097" width="12" style="81" customWidth="1"/>
    <col min="14098" max="14098" width="11" style="81" customWidth="1"/>
    <col min="14099" max="14099" width="10.5703125" style="81" customWidth="1"/>
    <col min="14100" max="14100" width="12" style="81" customWidth="1"/>
    <col min="14101" max="14101" width="10" style="81" customWidth="1"/>
    <col min="14102" max="14102" width="13.7109375" style="81" customWidth="1"/>
    <col min="14103" max="14103" width="16.28515625" style="81" customWidth="1"/>
    <col min="14104" max="14104" width="10" style="81" customWidth="1"/>
    <col min="14105" max="14105" width="10.7109375" style="81" customWidth="1"/>
    <col min="14106" max="14106" width="8" style="81" customWidth="1"/>
    <col min="14107" max="14107" width="5.85546875" style="81" customWidth="1"/>
    <col min="14108" max="14332" width="11.42578125" style="81"/>
    <col min="14333" max="14333" width="20.42578125" style="81" customWidth="1"/>
    <col min="14334" max="14334" width="14.7109375" style="81" customWidth="1"/>
    <col min="14335" max="14335" width="15.42578125" style="81" customWidth="1"/>
    <col min="14336" max="14337" width="11.140625" style="81" customWidth="1"/>
    <col min="14338" max="14338" width="16.140625" style="81" customWidth="1"/>
    <col min="14339" max="14339" width="12.28515625" style="81" customWidth="1"/>
    <col min="14340" max="14341" width="12.5703125" style="81" customWidth="1"/>
    <col min="14342" max="14342" width="10.5703125" style="81" customWidth="1"/>
    <col min="14343" max="14343" width="13.5703125" style="81" customWidth="1"/>
    <col min="14344" max="14344" width="21.7109375" style="81" customWidth="1"/>
    <col min="14345" max="14345" width="17.28515625" style="81" customWidth="1"/>
    <col min="14346" max="14346" width="16.42578125" style="81" customWidth="1"/>
    <col min="14347" max="14347" width="12.85546875" style="81" customWidth="1"/>
    <col min="14348" max="14348" width="11.7109375" style="81" customWidth="1"/>
    <col min="14349" max="14349" width="11.28515625" style="81" customWidth="1"/>
    <col min="14350" max="14350" width="17.140625" style="81" customWidth="1"/>
    <col min="14351" max="14351" width="15.28515625" style="81" customWidth="1"/>
    <col min="14352" max="14352" width="14.28515625" style="81" customWidth="1"/>
    <col min="14353" max="14353" width="12" style="81" customWidth="1"/>
    <col min="14354" max="14354" width="11" style="81" customWidth="1"/>
    <col min="14355" max="14355" width="10.5703125" style="81" customWidth="1"/>
    <col min="14356" max="14356" width="12" style="81" customWidth="1"/>
    <col min="14357" max="14357" width="10" style="81" customWidth="1"/>
    <col min="14358" max="14358" width="13.7109375" style="81" customWidth="1"/>
    <col min="14359" max="14359" width="16.28515625" style="81" customWidth="1"/>
    <col min="14360" max="14360" width="10" style="81" customWidth="1"/>
    <col min="14361" max="14361" width="10.7109375" style="81" customWidth="1"/>
    <col min="14362" max="14362" width="8" style="81" customWidth="1"/>
    <col min="14363" max="14363" width="5.85546875" style="81" customWidth="1"/>
    <col min="14364" max="14588" width="11.42578125" style="81"/>
    <col min="14589" max="14589" width="20.42578125" style="81" customWidth="1"/>
    <col min="14590" max="14590" width="14.7109375" style="81" customWidth="1"/>
    <col min="14591" max="14591" width="15.42578125" style="81" customWidth="1"/>
    <col min="14592" max="14593" width="11.140625" style="81" customWidth="1"/>
    <col min="14594" max="14594" width="16.140625" style="81" customWidth="1"/>
    <col min="14595" max="14595" width="12.28515625" style="81" customWidth="1"/>
    <col min="14596" max="14597" width="12.5703125" style="81" customWidth="1"/>
    <col min="14598" max="14598" width="10.5703125" style="81" customWidth="1"/>
    <col min="14599" max="14599" width="13.5703125" style="81" customWidth="1"/>
    <col min="14600" max="14600" width="21.7109375" style="81" customWidth="1"/>
    <col min="14601" max="14601" width="17.28515625" style="81" customWidth="1"/>
    <col min="14602" max="14602" width="16.42578125" style="81" customWidth="1"/>
    <col min="14603" max="14603" width="12.85546875" style="81" customWidth="1"/>
    <col min="14604" max="14604" width="11.7109375" style="81" customWidth="1"/>
    <col min="14605" max="14605" width="11.28515625" style="81" customWidth="1"/>
    <col min="14606" max="14606" width="17.140625" style="81" customWidth="1"/>
    <col min="14607" max="14607" width="15.28515625" style="81" customWidth="1"/>
    <col min="14608" max="14608" width="14.28515625" style="81" customWidth="1"/>
    <col min="14609" max="14609" width="12" style="81" customWidth="1"/>
    <col min="14610" max="14610" width="11" style="81" customWidth="1"/>
    <col min="14611" max="14611" width="10.5703125" style="81" customWidth="1"/>
    <col min="14612" max="14612" width="12" style="81" customWidth="1"/>
    <col min="14613" max="14613" width="10" style="81" customWidth="1"/>
    <col min="14614" max="14614" width="13.7109375" style="81" customWidth="1"/>
    <col min="14615" max="14615" width="16.28515625" style="81" customWidth="1"/>
    <col min="14616" max="14616" width="10" style="81" customWidth="1"/>
    <col min="14617" max="14617" width="10.7109375" style="81" customWidth="1"/>
    <col min="14618" max="14618" width="8" style="81" customWidth="1"/>
    <col min="14619" max="14619" width="5.85546875" style="81" customWidth="1"/>
    <col min="14620" max="14844" width="11.42578125" style="81"/>
    <col min="14845" max="14845" width="20.42578125" style="81" customWidth="1"/>
    <col min="14846" max="14846" width="14.7109375" style="81" customWidth="1"/>
    <col min="14847" max="14847" width="15.42578125" style="81" customWidth="1"/>
    <col min="14848" max="14849" width="11.140625" style="81" customWidth="1"/>
    <col min="14850" max="14850" width="16.140625" style="81" customWidth="1"/>
    <col min="14851" max="14851" width="12.28515625" style="81" customWidth="1"/>
    <col min="14852" max="14853" width="12.5703125" style="81" customWidth="1"/>
    <col min="14854" max="14854" width="10.5703125" style="81" customWidth="1"/>
    <col min="14855" max="14855" width="13.5703125" style="81" customWidth="1"/>
    <col min="14856" max="14856" width="21.7109375" style="81" customWidth="1"/>
    <col min="14857" max="14857" width="17.28515625" style="81" customWidth="1"/>
    <col min="14858" max="14858" width="16.42578125" style="81" customWidth="1"/>
    <col min="14859" max="14859" width="12.85546875" style="81" customWidth="1"/>
    <col min="14860" max="14860" width="11.7109375" style="81" customWidth="1"/>
    <col min="14861" max="14861" width="11.28515625" style="81" customWidth="1"/>
    <col min="14862" max="14862" width="17.140625" style="81" customWidth="1"/>
    <col min="14863" max="14863" width="15.28515625" style="81" customWidth="1"/>
    <col min="14864" max="14864" width="14.28515625" style="81" customWidth="1"/>
    <col min="14865" max="14865" width="12" style="81" customWidth="1"/>
    <col min="14866" max="14866" width="11" style="81" customWidth="1"/>
    <col min="14867" max="14867" width="10.5703125" style="81" customWidth="1"/>
    <col min="14868" max="14868" width="12" style="81" customWidth="1"/>
    <col min="14869" max="14869" width="10" style="81" customWidth="1"/>
    <col min="14870" max="14870" width="13.7109375" style="81" customWidth="1"/>
    <col min="14871" max="14871" width="16.28515625" style="81" customWidth="1"/>
    <col min="14872" max="14872" width="10" style="81" customWidth="1"/>
    <col min="14873" max="14873" width="10.7109375" style="81" customWidth="1"/>
    <col min="14874" max="14874" width="8" style="81" customWidth="1"/>
    <col min="14875" max="14875" width="5.85546875" style="81" customWidth="1"/>
    <col min="14876" max="15100" width="11.42578125" style="81"/>
    <col min="15101" max="15101" width="20.42578125" style="81" customWidth="1"/>
    <col min="15102" max="15102" width="14.7109375" style="81" customWidth="1"/>
    <col min="15103" max="15103" width="15.42578125" style="81" customWidth="1"/>
    <col min="15104" max="15105" width="11.140625" style="81" customWidth="1"/>
    <col min="15106" max="15106" width="16.140625" style="81" customWidth="1"/>
    <col min="15107" max="15107" width="12.28515625" style="81" customWidth="1"/>
    <col min="15108" max="15109" width="12.5703125" style="81" customWidth="1"/>
    <col min="15110" max="15110" width="10.5703125" style="81" customWidth="1"/>
    <col min="15111" max="15111" width="13.5703125" style="81" customWidth="1"/>
    <col min="15112" max="15112" width="21.7109375" style="81" customWidth="1"/>
    <col min="15113" max="15113" width="17.28515625" style="81" customWidth="1"/>
    <col min="15114" max="15114" width="16.42578125" style="81" customWidth="1"/>
    <col min="15115" max="15115" width="12.85546875" style="81" customWidth="1"/>
    <col min="15116" max="15116" width="11.7109375" style="81" customWidth="1"/>
    <col min="15117" max="15117" width="11.28515625" style="81" customWidth="1"/>
    <col min="15118" max="15118" width="17.140625" style="81" customWidth="1"/>
    <col min="15119" max="15119" width="15.28515625" style="81" customWidth="1"/>
    <col min="15120" max="15120" width="14.28515625" style="81" customWidth="1"/>
    <col min="15121" max="15121" width="12" style="81" customWidth="1"/>
    <col min="15122" max="15122" width="11" style="81" customWidth="1"/>
    <col min="15123" max="15123" width="10.5703125" style="81" customWidth="1"/>
    <col min="15124" max="15124" width="12" style="81" customWidth="1"/>
    <col min="15125" max="15125" width="10" style="81" customWidth="1"/>
    <col min="15126" max="15126" width="13.7109375" style="81" customWidth="1"/>
    <col min="15127" max="15127" width="16.28515625" style="81" customWidth="1"/>
    <col min="15128" max="15128" width="10" style="81" customWidth="1"/>
    <col min="15129" max="15129" width="10.7109375" style="81" customWidth="1"/>
    <col min="15130" max="15130" width="8" style="81" customWidth="1"/>
    <col min="15131" max="15131" width="5.85546875" style="81" customWidth="1"/>
    <col min="15132" max="15356" width="11.42578125" style="81"/>
    <col min="15357" max="15357" width="20.42578125" style="81" customWidth="1"/>
    <col min="15358" max="15358" width="14.7109375" style="81" customWidth="1"/>
    <col min="15359" max="15359" width="15.42578125" style="81" customWidth="1"/>
    <col min="15360" max="15361" width="11.140625" style="81" customWidth="1"/>
    <col min="15362" max="15362" width="16.140625" style="81" customWidth="1"/>
    <col min="15363" max="15363" width="12.28515625" style="81" customWidth="1"/>
    <col min="15364" max="15365" width="12.5703125" style="81" customWidth="1"/>
    <col min="15366" max="15366" width="10.5703125" style="81" customWidth="1"/>
    <col min="15367" max="15367" width="13.5703125" style="81" customWidth="1"/>
    <col min="15368" max="15368" width="21.7109375" style="81" customWidth="1"/>
    <col min="15369" max="15369" width="17.28515625" style="81" customWidth="1"/>
    <col min="15370" max="15370" width="16.42578125" style="81" customWidth="1"/>
    <col min="15371" max="15371" width="12.85546875" style="81" customWidth="1"/>
    <col min="15372" max="15372" width="11.7109375" style="81" customWidth="1"/>
    <col min="15373" max="15373" width="11.28515625" style="81" customWidth="1"/>
    <col min="15374" max="15374" width="17.140625" style="81" customWidth="1"/>
    <col min="15375" max="15375" width="15.28515625" style="81" customWidth="1"/>
    <col min="15376" max="15376" width="14.28515625" style="81" customWidth="1"/>
    <col min="15377" max="15377" width="12" style="81" customWidth="1"/>
    <col min="15378" max="15378" width="11" style="81" customWidth="1"/>
    <col min="15379" max="15379" width="10.5703125" style="81" customWidth="1"/>
    <col min="15380" max="15380" width="12" style="81" customWidth="1"/>
    <col min="15381" max="15381" width="10" style="81" customWidth="1"/>
    <col min="15382" max="15382" width="13.7109375" style="81" customWidth="1"/>
    <col min="15383" max="15383" width="16.28515625" style="81" customWidth="1"/>
    <col min="15384" max="15384" width="10" style="81" customWidth="1"/>
    <col min="15385" max="15385" width="10.7109375" style="81" customWidth="1"/>
    <col min="15386" max="15386" width="8" style="81" customWidth="1"/>
    <col min="15387" max="15387" width="5.85546875" style="81" customWidth="1"/>
    <col min="15388" max="15612" width="11.42578125" style="81"/>
    <col min="15613" max="15613" width="20.42578125" style="81" customWidth="1"/>
    <col min="15614" max="15614" width="14.7109375" style="81" customWidth="1"/>
    <col min="15615" max="15615" width="15.42578125" style="81" customWidth="1"/>
    <col min="15616" max="15617" width="11.140625" style="81" customWidth="1"/>
    <col min="15618" max="15618" width="16.140625" style="81" customWidth="1"/>
    <col min="15619" max="15619" width="12.28515625" style="81" customWidth="1"/>
    <col min="15620" max="15621" width="12.5703125" style="81" customWidth="1"/>
    <col min="15622" max="15622" width="10.5703125" style="81" customWidth="1"/>
    <col min="15623" max="15623" width="13.5703125" style="81" customWidth="1"/>
    <col min="15624" max="15624" width="21.7109375" style="81" customWidth="1"/>
    <col min="15625" max="15625" width="17.28515625" style="81" customWidth="1"/>
    <col min="15626" max="15626" width="16.42578125" style="81" customWidth="1"/>
    <col min="15627" max="15627" width="12.85546875" style="81" customWidth="1"/>
    <col min="15628" max="15628" width="11.7109375" style="81" customWidth="1"/>
    <col min="15629" max="15629" width="11.28515625" style="81" customWidth="1"/>
    <col min="15630" max="15630" width="17.140625" style="81" customWidth="1"/>
    <col min="15631" max="15631" width="15.28515625" style="81" customWidth="1"/>
    <col min="15632" max="15632" width="14.28515625" style="81" customWidth="1"/>
    <col min="15633" max="15633" width="12" style="81" customWidth="1"/>
    <col min="15634" max="15634" width="11" style="81" customWidth="1"/>
    <col min="15635" max="15635" width="10.5703125" style="81" customWidth="1"/>
    <col min="15636" max="15636" width="12" style="81" customWidth="1"/>
    <col min="15637" max="15637" width="10" style="81" customWidth="1"/>
    <col min="15638" max="15638" width="13.7109375" style="81" customWidth="1"/>
    <col min="15639" max="15639" width="16.28515625" style="81" customWidth="1"/>
    <col min="15640" max="15640" width="10" style="81" customWidth="1"/>
    <col min="15641" max="15641" width="10.7109375" style="81" customWidth="1"/>
    <col min="15642" max="15642" width="8" style="81" customWidth="1"/>
    <col min="15643" max="15643" width="5.85546875" style="81" customWidth="1"/>
    <col min="15644" max="15868" width="11.42578125" style="81"/>
    <col min="15869" max="15869" width="20.42578125" style="81" customWidth="1"/>
    <col min="15870" max="15870" width="14.7109375" style="81" customWidth="1"/>
    <col min="15871" max="15871" width="15.42578125" style="81" customWidth="1"/>
    <col min="15872" max="15873" width="11.140625" style="81" customWidth="1"/>
    <col min="15874" max="15874" width="16.140625" style="81" customWidth="1"/>
    <col min="15875" max="15875" width="12.28515625" style="81" customWidth="1"/>
    <col min="15876" max="15877" width="12.5703125" style="81" customWidth="1"/>
    <col min="15878" max="15878" width="10.5703125" style="81" customWidth="1"/>
    <col min="15879" max="15879" width="13.5703125" style="81" customWidth="1"/>
    <col min="15880" max="15880" width="21.7109375" style="81" customWidth="1"/>
    <col min="15881" max="15881" width="17.28515625" style="81" customWidth="1"/>
    <col min="15882" max="15882" width="16.42578125" style="81" customWidth="1"/>
    <col min="15883" max="15883" width="12.85546875" style="81" customWidth="1"/>
    <col min="15884" max="15884" width="11.7109375" style="81" customWidth="1"/>
    <col min="15885" max="15885" width="11.28515625" style="81" customWidth="1"/>
    <col min="15886" max="15886" width="17.140625" style="81" customWidth="1"/>
    <col min="15887" max="15887" width="15.28515625" style="81" customWidth="1"/>
    <col min="15888" max="15888" width="14.28515625" style="81" customWidth="1"/>
    <col min="15889" max="15889" width="12" style="81" customWidth="1"/>
    <col min="15890" max="15890" width="11" style="81" customWidth="1"/>
    <col min="15891" max="15891" width="10.5703125" style="81" customWidth="1"/>
    <col min="15892" max="15892" width="12" style="81" customWidth="1"/>
    <col min="15893" max="15893" width="10" style="81" customWidth="1"/>
    <col min="15894" max="15894" width="13.7109375" style="81" customWidth="1"/>
    <col min="15895" max="15895" width="16.28515625" style="81" customWidth="1"/>
    <col min="15896" max="15896" width="10" style="81" customWidth="1"/>
    <col min="15897" max="15897" width="10.7109375" style="81" customWidth="1"/>
    <col min="15898" max="15898" width="8" style="81" customWidth="1"/>
    <col min="15899" max="15899" width="5.85546875" style="81" customWidth="1"/>
    <col min="15900" max="16124" width="11.42578125" style="81"/>
    <col min="16125" max="16125" width="20.42578125" style="81" customWidth="1"/>
    <col min="16126" max="16126" width="14.7109375" style="81" customWidth="1"/>
    <col min="16127" max="16127" width="15.42578125" style="81" customWidth="1"/>
    <col min="16128" max="16129" width="11.140625" style="81" customWidth="1"/>
    <col min="16130" max="16130" width="16.140625" style="81" customWidth="1"/>
    <col min="16131" max="16131" width="12.28515625" style="81" customWidth="1"/>
    <col min="16132" max="16133" width="12.5703125" style="81" customWidth="1"/>
    <col min="16134" max="16134" width="10.5703125" style="81" customWidth="1"/>
    <col min="16135" max="16135" width="13.5703125" style="81" customWidth="1"/>
    <col min="16136" max="16136" width="21.7109375" style="81" customWidth="1"/>
    <col min="16137" max="16137" width="17.28515625" style="81" customWidth="1"/>
    <col min="16138" max="16138" width="16.42578125" style="81" customWidth="1"/>
    <col min="16139" max="16139" width="12.85546875" style="81" customWidth="1"/>
    <col min="16140" max="16140" width="11.7109375" style="81" customWidth="1"/>
    <col min="16141" max="16141" width="11.28515625" style="81" customWidth="1"/>
    <col min="16142" max="16142" width="17.140625" style="81" customWidth="1"/>
    <col min="16143" max="16143" width="15.28515625" style="81" customWidth="1"/>
    <col min="16144" max="16144" width="14.28515625" style="81" customWidth="1"/>
    <col min="16145" max="16145" width="12" style="81" customWidth="1"/>
    <col min="16146" max="16146" width="11" style="81" customWidth="1"/>
    <col min="16147" max="16147" width="10.5703125" style="81" customWidth="1"/>
    <col min="16148" max="16148" width="12" style="81" customWidth="1"/>
    <col min="16149" max="16149" width="10" style="81" customWidth="1"/>
    <col min="16150" max="16150" width="13.7109375" style="81" customWidth="1"/>
    <col min="16151" max="16151" width="16.28515625" style="81" customWidth="1"/>
    <col min="16152" max="16152" width="10" style="81" customWidth="1"/>
    <col min="16153" max="16153" width="10.7109375" style="81" customWidth="1"/>
    <col min="16154" max="16154" width="8" style="81" customWidth="1"/>
    <col min="16155" max="16155" width="5.85546875" style="81" customWidth="1"/>
    <col min="16156" max="16384" width="11.42578125" style="81"/>
  </cols>
  <sheetData>
    <row r="2" spans="1:13" ht="18.75" x14ac:dyDescent="0.3">
      <c r="A2" s="82" t="s">
        <v>30</v>
      </c>
      <c r="B2" s="83" t="s">
        <v>60</v>
      </c>
      <c r="C2" s="84"/>
      <c r="D2" s="85"/>
      <c r="E2" s="85"/>
      <c r="F2" s="85"/>
      <c r="G2" s="86"/>
      <c r="H2" s="86"/>
      <c r="I2" s="86"/>
      <c r="J2" s="86"/>
      <c r="K2" s="87"/>
      <c r="L2" s="88"/>
      <c r="M2" s="88"/>
    </row>
    <row r="3" spans="1:13" ht="18.75" x14ac:dyDescent="0.3">
      <c r="A3" s="82" t="s">
        <v>31</v>
      </c>
      <c r="B3" s="168">
        <v>10467771812</v>
      </c>
      <c r="C3" s="168"/>
      <c r="D3" s="85"/>
      <c r="E3" s="85"/>
      <c r="F3" s="85"/>
      <c r="G3" s="85"/>
      <c r="H3" s="85"/>
      <c r="I3" s="85"/>
      <c r="J3" s="85"/>
      <c r="K3" s="89"/>
      <c r="L3" s="88"/>
      <c r="M3" s="88"/>
    </row>
    <row r="4" spans="1:13" ht="18.75" x14ac:dyDescent="0.3">
      <c r="A4" s="82" t="s">
        <v>32</v>
      </c>
      <c r="B4" s="90" t="s">
        <v>33</v>
      </c>
      <c r="C4" s="91"/>
      <c r="D4" s="85"/>
      <c r="E4" s="85"/>
      <c r="F4" s="85"/>
      <c r="G4" s="85"/>
      <c r="H4" s="85"/>
      <c r="I4" s="85"/>
      <c r="J4" s="85"/>
      <c r="K4" s="88"/>
      <c r="L4" s="88"/>
      <c r="M4" s="88"/>
    </row>
    <row r="5" spans="1:13" ht="18.75" x14ac:dyDescent="0.3">
      <c r="A5" s="92" t="s">
        <v>34</v>
      </c>
      <c r="B5" s="93" t="s">
        <v>35</v>
      </c>
      <c r="C5" s="91"/>
      <c r="D5" s="85"/>
      <c r="E5" s="85"/>
      <c r="F5" s="85"/>
      <c r="G5" s="85"/>
      <c r="H5" s="85"/>
      <c r="I5" s="85"/>
      <c r="J5" s="85"/>
      <c r="K5" s="88"/>
      <c r="L5" s="88"/>
      <c r="M5" s="88"/>
    </row>
    <row r="6" spans="1:13" ht="19.5" thickBot="1" x14ac:dyDescent="0.35">
      <c r="A6" s="87" t="s">
        <v>36</v>
      </c>
      <c r="B6" s="87" t="s">
        <v>37</v>
      </c>
      <c r="C6" s="87"/>
      <c r="D6" s="87"/>
      <c r="E6" s="87"/>
      <c r="F6" s="87"/>
      <c r="G6" s="87"/>
      <c r="H6" s="87"/>
      <c r="I6" s="85"/>
      <c r="J6" s="85"/>
      <c r="K6" s="94"/>
      <c r="L6" s="155"/>
      <c r="M6" s="95"/>
    </row>
    <row r="7" spans="1:13" ht="19.5" thickBot="1" x14ac:dyDescent="0.35">
      <c r="A7" s="164" t="s">
        <v>38</v>
      </c>
      <c r="B7" s="96"/>
      <c r="C7" s="97" t="s">
        <v>39</v>
      </c>
      <c r="D7" s="97"/>
      <c r="E7" s="98"/>
      <c r="F7" s="169" t="s">
        <v>40</v>
      </c>
      <c r="G7" s="170"/>
      <c r="H7" s="171" t="s">
        <v>41</v>
      </c>
      <c r="I7" s="172"/>
      <c r="J7" s="164" t="s">
        <v>42</v>
      </c>
      <c r="K7" s="164" t="s">
        <v>43</v>
      </c>
      <c r="L7" s="166" t="s">
        <v>44</v>
      </c>
      <c r="M7" s="99"/>
    </row>
    <row r="8" spans="1:13" ht="19.5" thickBot="1" x14ac:dyDescent="0.35">
      <c r="A8" s="165"/>
      <c r="B8" s="100" t="s">
        <v>45</v>
      </c>
      <c r="C8" s="101" t="s">
        <v>68</v>
      </c>
      <c r="D8" s="102" t="s">
        <v>46</v>
      </c>
      <c r="E8" s="103" t="s">
        <v>0</v>
      </c>
      <c r="F8" s="104">
        <v>2016</v>
      </c>
      <c r="G8" s="104">
        <v>2017</v>
      </c>
      <c r="H8" s="104">
        <v>2016</v>
      </c>
      <c r="I8" s="104">
        <v>2017</v>
      </c>
      <c r="J8" s="165"/>
      <c r="K8" s="165"/>
      <c r="L8" s="167"/>
      <c r="M8" s="99"/>
    </row>
    <row r="9" spans="1:13" ht="18.75" x14ac:dyDescent="0.3">
      <c r="A9" s="105" t="s">
        <v>47</v>
      </c>
      <c r="B9" s="106"/>
      <c r="C9" s="106"/>
      <c r="D9" s="106"/>
      <c r="E9" s="106"/>
      <c r="F9" s="106"/>
      <c r="G9" s="107"/>
      <c r="H9" s="107"/>
      <c r="I9" s="106"/>
      <c r="J9" s="106"/>
      <c r="K9" s="106"/>
      <c r="L9" s="108"/>
      <c r="M9" s="109"/>
    </row>
    <row r="10" spans="1:13" ht="18.75" x14ac:dyDescent="0.3">
      <c r="A10" s="110" t="s">
        <v>48</v>
      </c>
      <c r="B10" s="111">
        <f>+'CABINA CACERES 2017'!AC38</f>
        <v>1357</v>
      </c>
      <c r="C10" s="111">
        <f>+'CABINA CACERES 2017'!AD38</f>
        <v>496.5</v>
      </c>
      <c r="D10" s="111">
        <f>+'CABINA CACERES 2017'!AE38</f>
        <v>786</v>
      </c>
      <c r="E10" s="111">
        <f>+B10+C10+D10</f>
        <v>2639.5</v>
      </c>
      <c r="F10" s="112"/>
      <c r="G10" s="112"/>
      <c r="H10" s="112"/>
      <c r="I10" s="112"/>
      <c r="J10" s="112"/>
      <c r="K10" s="112"/>
      <c r="L10" s="113">
        <v>20</v>
      </c>
      <c r="M10" s="109"/>
    </row>
    <row r="11" spans="1:13" ht="18.75" x14ac:dyDescent="0.3">
      <c r="A11" s="114" t="s">
        <v>49</v>
      </c>
      <c r="B11" s="111">
        <f>+'CABINA CACERES 2017'!AC69</f>
        <v>1357.8</v>
      </c>
      <c r="C11" s="111">
        <f>+'CABINA CACERES 2017'!AD69</f>
        <v>555.29999999999995</v>
      </c>
      <c r="D11" s="111">
        <f>+'CABINA CACERES 2017'!AE69</f>
        <v>829</v>
      </c>
      <c r="E11" s="111">
        <f t="shared" ref="E11:E21" si="0">+B11+C11+D11</f>
        <v>2742.1</v>
      </c>
      <c r="F11" s="112"/>
      <c r="G11" s="112"/>
      <c r="H11" s="112"/>
      <c r="I11" s="112"/>
      <c r="J11" s="112"/>
      <c r="K11" s="112"/>
      <c r="L11" s="113">
        <v>20</v>
      </c>
      <c r="M11" s="109"/>
    </row>
    <row r="12" spans="1:13" ht="18.75" x14ac:dyDescent="0.3">
      <c r="A12" s="114" t="s">
        <v>50</v>
      </c>
      <c r="B12" s="111">
        <f>+'CABINA CACERES 2017'!AC103</f>
        <v>1552.7000000000005</v>
      </c>
      <c r="C12" s="111">
        <f>+'CABINA CACERES 2017'!AD103</f>
        <v>629.09999999999991</v>
      </c>
      <c r="D12" s="111">
        <f>+'CABINA CACERES 2017'!AE103</f>
        <v>777.2</v>
      </c>
      <c r="E12" s="111">
        <f t="shared" si="0"/>
        <v>2959</v>
      </c>
      <c r="F12" s="112"/>
      <c r="G12" s="112"/>
      <c r="H12" s="112"/>
      <c r="I12" s="112"/>
      <c r="J12" s="112"/>
      <c r="K12" s="112"/>
      <c r="L12" s="113">
        <v>20</v>
      </c>
      <c r="M12" s="109"/>
    </row>
    <row r="13" spans="1:13" ht="18.75" x14ac:dyDescent="0.3">
      <c r="A13" s="114" t="s">
        <v>51</v>
      </c>
      <c r="B13" s="111">
        <f>+'CABINA CACERES 2017'!AC136</f>
        <v>1294.4000000000001</v>
      </c>
      <c r="C13" s="111">
        <f>+'CABINA CACERES 2017'!AD136</f>
        <v>328.30000000000007</v>
      </c>
      <c r="D13" s="111">
        <f>+'CABINA CACERES 2017'!AE136</f>
        <v>536.29999999999995</v>
      </c>
      <c r="E13" s="111">
        <f t="shared" si="0"/>
        <v>2159</v>
      </c>
      <c r="F13" s="112"/>
      <c r="G13" s="112"/>
      <c r="H13" s="112"/>
      <c r="I13" s="112"/>
      <c r="J13" s="112"/>
      <c r="K13" s="112"/>
      <c r="L13" s="113">
        <v>20</v>
      </c>
      <c r="M13" s="109"/>
    </row>
    <row r="14" spans="1:13" ht="18.75" x14ac:dyDescent="0.3">
      <c r="A14" s="114" t="s">
        <v>52</v>
      </c>
      <c r="B14" s="111">
        <f>+'CABINA CACERES 2017'!AC171</f>
        <v>389</v>
      </c>
      <c r="C14" s="112">
        <f>+'CABINA CACERES 2017'!AD171</f>
        <v>84.100000000000009</v>
      </c>
      <c r="D14" s="112">
        <f>+'CABINA CACERES 2017'!AE171</f>
        <v>142</v>
      </c>
      <c r="E14" s="111">
        <f t="shared" si="0"/>
        <v>615.1</v>
      </c>
      <c r="F14" s="112"/>
      <c r="G14" s="112"/>
      <c r="H14" s="112"/>
      <c r="I14" s="112"/>
      <c r="J14" s="112"/>
      <c r="K14" s="112">
        <v>0</v>
      </c>
      <c r="L14" s="113">
        <v>20</v>
      </c>
      <c r="M14" s="109"/>
    </row>
    <row r="15" spans="1:13" ht="18.75" x14ac:dyDescent="0.3">
      <c r="A15" s="115" t="s">
        <v>53</v>
      </c>
      <c r="B15" s="111">
        <v>0</v>
      </c>
      <c r="C15" s="112"/>
      <c r="D15" s="112"/>
      <c r="E15" s="111">
        <f t="shared" si="0"/>
        <v>0</v>
      </c>
      <c r="F15" s="112"/>
      <c r="G15" s="112"/>
      <c r="H15" s="112"/>
      <c r="I15" s="112"/>
      <c r="J15" s="112"/>
      <c r="K15" s="112">
        <v>0</v>
      </c>
      <c r="L15" s="113">
        <v>0</v>
      </c>
      <c r="M15" s="109"/>
    </row>
    <row r="16" spans="1:13" ht="18.75" x14ac:dyDescent="0.3">
      <c r="A16" s="114" t="s">
        <v>54</v>
      </c>
      <c r="B16" s="111">
        <v>0</v>
      </c>
      <c r="C16" s="112"/>
      <c r="D16" s="112"/>
      <c r="E16" s="111">
        <f t="shared" si="0"/>
        <v>0</v>
      </c>
      <c r="F16" s="112"/>
      <c r="G16" s="112" t="s">
        <v>61</v>
      </c>
      <c r="H16" s="112"/>
      <c r="I16" s="112"/>
      <c r="J16" s="112"/>
      <c r="K16" s="112">
        <v>0</v>
      </c>
      <c r="L16" s="113">
        <v>0</v>
      </c>
      <c r="M16" s="109"/>
    </row>
    <row r="17" spans="1:13" ht="18.75" x14ac:dyDescent="0.3">
      <c r="A17" s="114" t="s">
        <v>55</v>
      </c>
      <c r="B17" s="111">
        <v>0</v>
      </c>
      <c r="C17" s="112"/>
      <c r="D17" s="112"/>
      <c r="E17" s="111">
        <f t="shared" si="0"/>
        <v>0</v>
      </c>
      <c r="F17" s="112"/>
      <c r="G17" s="112"/>
      <c r="H17" s="112"/>
      <c r="I17" s="112"/>
      <c r="J17" s="112"/>
      <c r="K17" s="112">
        <v>0</v>
      </c>
      <c r="L17" s="113">
        <v>0</v>
      </c>
      <c r="M17" s="109"/>
    </row>
    <row r="18" spans="1:13" ht="18.75" x14ac:dyDescent="0.3">
      <c r="A18" s="114" t="s">
        <v>56</v>
      </c>
      <c r="B18" s="111">
        <v>0</v>
      </c>
      <c r="C18" s="112"/>
      <c r="D18" s="112"/>
      <c r="E18" s="111">
        <f t="shared" si="0"/>
        <v>0</v>
      </c>
      <c r="F18" s="112"/>
      <c r="G18" s="112"/>
      <c r="H18" s="112"/>
      <c r="I18" s="112"/>
      <c r="J18" s="112"/>
      <c r="K18" s="112">
        <v>0</v>
      </c>
      <c r="L18" s="113">
        <v>0</v>
      </c>
      <c r="M18" s="109"/>
    </row>
    <row r="19" spans="1:13" ht="18.75" x14ac:dyDescent="0.3">
      <c r="A19" s="114" t="s">
        <v>57</v>
      </c>
      <c r="B19" s="111">
        <v>0</v>
      </c>
      <c r="C19" s="112"/>
      <c r="D19" s="112"/>
      <c r="E19" s="111">
        <f t="shared" si="0"/>
        <v>0</v>
      </c>
      <c r="F19" s="112"/>
      <c r="G19" s="112"/>
      <c r="H19" s="112"/>
      <c r="I19" s="112"/>
      <c r="J19" s="112"/>
      <c r="K19" s="112">
        <v>0</v>
      </c>
      <c r="L19" s="113">
        <v>0</v>
      </c>
      <c r="M19" s="109"/>
    </row>
    <row r="20" spans="1:13" ht="18.75" x14ac:dyDescent="0.3">
      <c r="A20" s="114" t="s">
        <v>58</v>
      </c>
      <c r="B20" s="111">
        <v>0</v>
      </c>
      <c r="C20" s="112"/>
      <c r="D20" s="112"/>
      <c r="E20" s="111">
        <f t="shared" si="0"/>
        <v>0</v>
      </c>
      <c r="F20" s="112"/>
      <c r="G20" s="112"/>
      <c r="H20" s="112"/>
      <c r="I20" s="112"/>
      <c r="J20" s="112"/>
      <c r="K20" s="112">
        <v>0</v>
      </c>
      <c r="L20" s="113">
        <v>0</v>
      </c>
      <c r="M20" s="109"/>
    </row>
    <row r="21" spans="1:13" ht="18.75" x14ac:dyDescent="0.3">
      <c r="A21" s="114" t="s">
        <v>59</v>
      </c>
      <c r="B21" s="111">
        <v>0</v>
      </c>
      <c r="C21" s="111"/>
      <c r="D21" s="111"/>
      <c r="E21" s="111">
        <f t="shared" si="0"/>
        <v>0</v>
      </c>
      <c r="F21" s="111"/>
      <c r="G21" s="111"/>
      <c r="H21" s="111"/>
      <c r="I21" s="111"/>
      <c r="J21" s="111"/>
      <c r="K21" s="112">
        <v>0</v>
      </c>
      <c r="L21" s="113">
        <v>0</v>
      </c>
      <c r="M21" s="109"/>
    </row>
    <row r="22" spans="1:13" ht="19.5" thickBot="1" x14ac:dyDescent="0.35">
      <c r="A22" s="116"/>
      <c r="B22" s="117"/>
      <c r="C22" s="117"/>
      <c r="D22" s="117"/>
      <c r="E22" s="112">
        <f t="shared" ref="E22" si="1">+B22+C22+D22</f>
        <v>0</v>
      </c>
      <c r="F22" s="117"/>
      <c r="G22" s="117"/>
      <c r="H22" s="117"/>
      <c r="I22" s="117"/>
      <c r="J22" s="117"/>
      <c r="K22" s="118"/>
      <c r="L22" s="118"/>
      <c r="M22" s="119"/>
    </row>
    <row r="23" spans="1:13" ht="19.5" thickBot="1" x14ac:dyDescent="0.35">
      <c r="A23" s="120" t="s">
        <v>0</v>
      </c>
      <c r="B23" s="121">
        <f>SUM(B10:B22)</f>
        <v>5950.9000000000015</v>
      </c>
      <c r="C23" s="121">
        <f>SUM(C10:C22)</f>
        <v>2093.2999999999997</v>
      </c>
      <c r="D23" s="121">
        <f>SUM(D10:D22)</f>
        <v>3070.5</v>
      </c>
      <c r="E23" s="121">
        <f>SUM(E10:E22)</f>
        <v>11114.7</v>
      </c>
      <c r="F23" s="122"/>
      <c r="G23" s="123">
        <f>SUM(G9:G22)</f>
        <v>0</v>
      </c>
      <c r="H23" s="123"/>
      <c r="I23" s="124">
        <f>SUM(I10:I22)</f>
        <v>0</v>
      </c>
      <c r="J23" s="124">
        <f>SUM(J10:J22)</f>
        <v>0</v>
      </c>
      <c r="K23" s="125">
        <f>SUM(K10:K22)</f>
        <v>0</v>
      </c>
      <c r="L23" s="126">
        <f>SUM(L10:L22)</f>
        <v>100</v>
      </c>
      <c r="M23" s="127"/>
    </row>
    <row r="24" spans="1:13" ht="18.75" x14ac:dyDescent="0.3">
      <c r="A24" s="128"/>
      <c r="B24" s="128"/>
      <c r="C24" s="128"/>
      <c r="D24" s="128"/>
      <c r="E24" s="128"/>
      <c r="F24" s="128"/>
      <c r="G24" s="129">
        <f>+G23-(B23*100/110)</f>
        <v>-5409.9090909090919</v>
      </c>
      <c r="H24" s="129"/>
      <c r="I24" s="130"/>
      <c r="J24" s="128"/>
      <c r="K24" s="128"/>
      <c r="L24" s="131"/>
      <c r="M24" s="131"/>
    </row>
    <row r="27" spans="1:13" x14ac:dyDescent="0.3">
      <c r="J27" s="81">
        <f>60+10+10+10+2+2+0.8</f>
        <v>94.8</v>
      </c>
    </row>
    <row r="28" spans="1:13" x14ac:dyDescent="0.3">
      <c r="J28" s="81">
        <f>+J27-95.3</f>
        <v>-0.5</v>
      </c>
    </row>
  </sheetData>
  <mergeCells count="7">
    <mergeCell ref="K7:K8"/>
    <mergeCell ref="L7:L8"/>
    <mergeCell ref="B3:C3"/>
    <mergeCell ref="A7:A8"/>
    <mergeCell ref="F7:G7"/>
    <mergeCell ref="H7:I7"/>
    <mergeCell ref="J7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CABINA CACERES 2017</vt:lpstr>
      <vt:lpstr>ESTADISTICA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soporte01</dc:creator>
  <cp:lastModifiedBy>GEN15</cp:lastModifiedBy>
  <dcterms:created xsi:type="dcterms:W3CDTF">2016-01-18T20:26:42Z</dcterms:created>
  <dcterms:modified xsi:type="dcterms:W3CDTF">2017-05-08T17:37:14Z</dcterms:modified>
</cp:coreProperties>
</file>